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lentina.romersa\Desktop\20220208 Modifiche sito Anthea\Infortuni\"/>
    </mc:Choice>
  </mc:AlternateContent>
  <xr:revisionPtr revIDLastSave="0" documentId="13_ncr:1_{62F8D38A-1574-4A06-AF53-84051CA930DA}" xr6:coauthVersionLast="47" xr6:coauthVersionMax="47" xr10:uidLastSave="{00000000-0000-0000-0000-000000000000}"/>
  <bookViews>
    <workbookView xWindow="-108" yWindow="-108" windowWidth="23256" windowHeight="12576" firstSheet="2" activeTab="2" xr2:uid="{FAC38414-3E66-4419-BF1B-4F6CB059F097}"/>
  </bookViews>
  <sheets>
    <sheet name="net net" sheetId="1" state="hidden" r:id="rId1"/>
    <sheet name="lordi" sheetId="3" state="hidden" r:id="rId2"/>
    <sheet name="Infortuni" sheetId="4" r:id="rId3"/>
  </sheets>
  <definedNames>
    <definedName name="_xlnm.Print_Area" localSheetId="2">Infortuni!$A$1:$M$34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G31" i="4" l="1"/>
  <c r="E28" i="4" l="1"/>
  <c r="G32" i="4"/>
  <c r="G30" i="4"/>
  <c r="G29" i="4"/>
  <c r="G27" i="4"/>
  <c r="G26" i="4"/>
  <c r="D46" i="3" l="1"/>
  <c r="B43" i="3"/>
  <c r="D34" i="3"/>
  <c r="C34" i="3"/>
  <c r="B34" i="3"/>
  <c r="D33" i="3"/>
  <c r="C33" i="3"/>
  <c r="B33" i="3"/>
  <c r="D32" i="3"/>
  <c r="C32" i="3"/>
  <c r="B32" i="3"/>
  <c r="D31" i="3"/>
  <c r="C31" i="3"/>
  <c r="B31" i="3"/>
  <c r="D29" i="3"/>
  <c r="C29" i="3"/>
  <c r="B29" i="3"/>
  <c r="D28" i="3"/>
  <c r="C28" i="3"/>
  <c r="B28" i="3"/>
  <c r="D27" i="3"/>
  <c r="C27" i="3"/>
  <c r="B27" i="3"/>
  <c r="D26" i="3"/>
  <c r="C26" i="3"/>
  <c r="B26" i="3"/>
  <c r="D16" i="3"/>
  <c r="C16" i="3"/>
  <c r="C32" i="4" s="1"/>
  <c r="E32" i="4" s="1"/>
  <c r="B16" i="3"/>
  <c r="D15" i="3"/>
  <c r="C15" i="3"/>
  <c r="C31" i="4" s="1"/>
  <c r="E31" i="4" s="1"/>
  <c r="B15" i="3"/>
  <c r="D14" i="3"/>
  <c r="C14" i="3"/>
  <c r="C30" i="4" s="1"/>
  <c r="E30" i="4" s="1"/>
  <c r="B14" i="3"/>
  <c r="D13" i="3"/>
  <c r="C13" i="3"/>
  <c r="C29" i="4" s="1"/>
  <c r="E29" i="4" s="1"/>
  <c r="B13" i="3"/>
  <c r="D12" i="3"/>
  <c r="C12" i="3"/>
  <c r="B12" i="3"/>
  <c r="D11" i="3"/>
  <c r="C11" i="3"/>
  <c r="B11" i="3"/>
  <c r="D10" i="3"/>
  <c r="C10" i="3"/>
  <c r="B10" i="3"/>
  <c r="D9" i="3"/>
  <c r="C9" i="3"/>
  <c r="C27" i="4" s="1"/>
  <c r="E27" i="4" s="1"/>
  <c r="B9" i="3"/>
  <c r="D8" i="3"/>
  <c r="C8" i="3"/>
  <c r="C26" i="4" s="1"/>
  <c r="E26" i="4" s="1"/>
  <c r="B8" i="3"/>
  <c r="E33" i="4" l="1"/>
  <c r="B45" i="3"/>
  <c r="B44" i="3"/>
  <c r="H9" i="1" l="1"/>
  <c r="G9" i="1"/>
  <c r="H8" i="1"/>
  <c r="G8" i="1"/>
</calcChain>
</file>

<file path=xl/sharedStrings.xml><?xml version="1.0" encoding="utf-8"?>
<sst xmlns="http://schemas.openxmlformats.org/spreadsheetml/2006/main" count="235" uniqueCount="120">
  <si>
    <t>Morte da infortunio (AD)</t>
  </si>
  <si>
    <t>Invalidità Permanente da Infortunio (PDA)</t>
  </si>
  <si>
    <t>Invalidità permanente da Malattia (PDS)</t>
  </si>
  <si>
    <t>Diaria da ricovero ospedaliero(Hospitalisation)</t>
  </si>
  <si>
    <t>Diaria da gesso o tutori fissi(Plaster)</t>
  </si>
  <si>
    <t>Inabilita' temporanea da Infortuni (TTDA)</t>
  </si>
  <si>
    <t>Rimborso Spese Mediche Senza Ricovero (MEDWO)</t>
  </si>
  <si>
    <t>NO</t>
  </si>
  <si>
    <t>Categoria 1</t>
  </si>
  <si>
    <t>Categoria 2</t>
  </si>
  <si>
    <t>Categoria 3</t>
  </si>
  <si>
    <t>ARTIGIANI SENZA UTILIZZO DI MACCHINE, IMPRENDITORE CON PREVALENTE LAVORO MANUALE, STUDENTI, CASALINGHE, AGENTI, ORAFI</t>
  </si>
  <si>
    <t>Artigiani con prevalente lavoro manuale, forze dell’ordine, piloti di veicoli, minatori, sommozzatori, palombari, persone che lavorano e/o usano esplosivi, equipaggi aerei e marittimi, vigili del fuoco, Operaio, macellaio, muratore, carpentiere.</t>
  </si>
  <si>
    <t>CATEGORIA 1</t>
  </si>
  <si>
    <t>CATEGORIA 2</t>
  </si>
  <si>
    <t>CATEGORIA 3</t>
  </si>
  <si>
    <t>Tassi netti</t>
  </si>
  <si>
    <t>fino ad € 1.250.000,00</t>
  </si>
  <si>
    <t>FINO A 45 MAX  € 750.000,00</t>
  </si>
  <si>
    <t>FINO A 55  MAX  € 450.000,00</t>
  </si>
  <si>
    <t>FINO A 65 MAX  € 450.000,00</t>
  </si>
  <si>
    <t>fino ad € 100,00 al giorno</t>
  </si>
  <si>
    <t xml:space="preserve">Assicurabile fino ad € 1.250.000,00. Franchigia 3% che si annulla al 10%. </t>
  </si>
  <si>
    <t>Franchigia 7 giorni per categoria 1 e 10 giorni per categoria 2</t>
  </si>
  <si>
    <t xml:space="preserve">fino ad € 25.000,00 e franchigia € 100,00 per categoria 1 e €150,00 per categorie 2 e 3 </t>
  </si>
  <si>
    <t>PROFESSIONISTI (Commercialisti, Avvocati, Consulenti del Lavoro,. Tributaristi, Ingegneri, architetti, geometri con anche accesso cantieri / luoghi di lavoro) IMPRENDITORI, consulenti, titolari CON LAVORO MANUALE SALTUARIO, Dirigenti, Quadri ed impiegati</t>
  </si>
  <si>
    <t>INDIVIDUALI</t>
  </si>
  <si>
    <t xml:space="preserve">Morte da infortunio </t>
  </si>
  <si>
    <t xml:space="preserve">Dirigenti </t>
  </si>
  <si>
    <t>Quadri impiegati</t>
  </si>
  <si>
    <t>Operai</t>
  </si>
  <si>
    <t>SOMME ASSICURATE</t>
  </si>
  <si>
    <t>Massimo 5 volte la RAL  massimo € 1.000.000  oppure somme fisse fino a € 500.000 (se solo prof. + itinere, 30% dei tassi indicati)</t>
  </si>
  <si>
    <t>Imprenditori, consulenti, titolari (anche con lavoro manuale saltuario)</t>
  </si>
  <si>
    <t xml:space="preserve">Fino ad € 1.500.000 </t>
  </si>
  <si>
    <t>Fino ad € 1.500.000. Franchigia 3% relativa al 10%</t>
  </si>
  <si>
    <t>Massimo 7 volte la RAL massimo € 2.000.000</t>
  </si>
  <si>
    <t>Massimo 5 volte la RAL massimo € 500.000 incluse somme fisse (se solo prof. + itinere: 60% dei tassi indicati)</t>
  </si>
  <si>
    <t>Massimo 6 volte la RAL massimo € 500.000 incluse somme fisse (se solo prof. + itinere: 60% dei tassi indicati) - Franchigia assoluta 3% su professionale mentre franchigia 3% relativa al 10% su extra + itinere</t>
  </si>
  <si>
    <t>Massimo 8 volte la RAL massimo € 2.000.000 - No franchigia fino a 6 volte la RAL - oltre 3% relativa al 15%</t>
  </si>
  <si>
    <t>Massimo 6 volte la RAL  massimo € 1.000.000  oppure somme fisse fino a € 500.000 (se solo prof. + itinere, 30% dei tassi indicati) -- Franchigia 3% relativa al 10% su extra prof.  E itinere)</t>
  </si>
  <si>
    <t>Condizioni particolari:</t>
  </si>
  <si>
    <t xml:space="preserve">Diaria da ricovero / gesso </t>
  </si>
  <si>
    <t>Inabilità temporanea</t>
  </si>
  <si>
    <t>€ 100 per giorno -- massimo 180 giorni per ricover / massimo 45 giorni per gesso</t>
  </si>
  <si>
    <t>€ 50 per giorno -- massimo 180 giorni per ricover / massimo 45 giorni per gesso</t>
  </si>
  <si>
    <t>€ 100 per giorno -- massimo 180 giorni per ricovero / massimo 45 giorni per gesso</t>
  </si>
  <si>
    <t xml:space="preserve">1€ lordo per assicurato </t>
  </si>
  <si>
    <t>1€ lordo per assicurato</t>
  </si>
  <si>
    <t>€ 50 per giorno (70€ per iprenditori, consulenti, titolari) -- massimo 180 giorni -- franchigia 5 giorni</t>
  </si>
  <si>
    <t>Rimborso spese mediche</t>
  </si>
  <si>
    <t>Invalidità permanente da malattia</t>
  </si>
  <si>
    <t xml:space="preserve">Riservata Direzione - previa presentazione questionario anamnestico </t>
  </si>
  <si>
    <t>COLLETTIVE</t>
  </si>
  <si>
    <t>Limite € 5.000 per assicurato in automatico - No franchigia - no periodo limite erogazione
No premio fino ad € 5.000,00. Tasso del 4,35‰, ogni 1000€ in eccesso ai 5.000 (es. € 6.000 - premio aggiuntivo € 4,90)</t>
  </si>
  <si>
    <t>Autonomia Broker -20% con il limite di € 500</t>
  </si>
  <si>
    <t>Tassi netti ‰ salvo diversamente indicato</t>
  </si>
  <si>
    <t>tassi lordi ‰ salvo ove diversamente indicato</t>
  </si>
  <si>
    <t>Limite € 5.000 per assicurato in automatico - No franchigia - no periodo limite erogazione
No premio fino ad € 5.000,00. Tasso del 4,35‰ netto, ogni 1000€ in eccesso ai 5.000 (es. € 6.000 - premio aggiuntivo € 4,90 lordo)</t>
  </si>
  <si>
    <t>PROFESSIONISTI (Commercialisti, Avvocati, Consulenti del Lavoro, Tributaristi, Ingegneri, Architetti, Geometri con anche accesso saltuario a cantieri / luoghi di lavoro) 
Imprenditor, Consulenti, Titolari CON LAVORO MANUALE SALTUARIO, Dirigenti, Quadri ed impiegati</t>
  </si>
  <si>
    <t>Artigiani SENZA UTILIZZO DI MACCHINE, Imprenditori con PREVALENTE LAVORO MANUALE, Studenti, Casalinghe, Agenti, Orafi</t>
  </si>
  <si>
    <t>Artigiani CON PREVALENTE LAVORO MANUALE, Operaio, macellaio, muratore, carpentiere</t>
  </si>
  <si>
    <t>Addetti: ad impienti oil e gas (inclusi rischi off shore), a costruzione e manutenzione di strade, ponti, tunnel e gallerie (inclusi minatori), alla produzione e commercio di armi ed esplosivi, all'industria mineraria, equipaggi aerei e marittimi, forze dell'ordine, guardie giurate e armate, vigili del fuoco, piloti (di veicoli a motore, aerei, imbarcazione, cavallo), sommozzatori e sportivi professionisti</t>
  </si>
  <si>
    <t>DESCRIZIONE</t>
  </si>
  <si>
    <t>CATEGORIA</t>
  </si>
  <si>
    <t>3 - occupazioni speciali</t>
  </si>
  <si>
    <t>CONTRAENTE</t>
  </si>
  <si>
    <t>Cognome e Nome</t>
  </si>
  <si>
    <t>Indirizzo</t>
  </si>
  <si>
    <t>Codice Fiscale</t>
  </si>
  <si>
    <t>ASSICURATO</t>
  </si>
  <si>
    <t>Data di nascita</t>
  </si>
  <si>
    <t>Professione</t>
  </si>
  <si>
    <t>Numero categoria professionale</t>
  </si>
  <si>
    <t>Data scadenza:</t>
  </si>
  <si>
    <t>Data effetto:</t>
  </si>
  <si>
    <t>Tasso Lordo</t>
  </si>
  <si>
    <t>Garanzie</t>
  </si>
  <si>
    <t>Note</t>
  </si>
  <si>
    <t>Morte da Infortunio</t>
  </si>
  <si>
    <t>Invalidità Permanente da Infortunio</t>
  </si>
  <si>
    <t>Invalidità Permanente da Malattia</t>
  </si>
  <si>
    <t>Rimborso Spese Mediche</t>
  </si>
  <si>
    <t>Diaria da Ricovero Ospedaliero</t>
  </si>
  <si>
    <t>Diaria da Gesso o Tutori Fissi</t>
  </si>
  <si>
    <t>Inabilità Temporanea da Infortunio</t>
  </si>
  <si>
    <t xml:space="preserve">Fino ad € 1.250.000,00. Franchigia 3% che si annulla al 10%. </t>
  </si>
  <si>
    <t>Fino ad € 1.250.000,00</t>
  </si>
  <si>
    <t>Fino a € 300.000</t>
  </si>
  <si>
    <t>Fino ad € 100,00 al giorno</t>
  </si>
  <si>
    <t>Fino a € 50,00 al giorno
Franchigia 7 giorni per categoria 1 e 10 giorni per categoria 2</t>
  </si>
  <si>
    <t xml:space="preserve">fino ad € 20.000,00 e franchigia € 100,00 per categoria 1 e €150,00 per categorie 2 e 3 </t>
  </si>
  <si>
    <t>Note e criteri assuntivi</t>
  </si>
  <si>
    <t>- Presenza di sinistri nel precedente triennio</t>
  </si>
  <si>
    <t>Si / No</t>
  </si>
  <si>
    <t>- Presenza questionario anamnestico (in caso di Invalidità permanente da Malattia)</t>
  </si>
  <si>
    <t>- Questionario anamnestico non pulito</t>
  </si>
  <si>
    <t>- Necessità di deroghe normative</t>
  </si>
  <si>
    <t>- Se si, specificare</t>
  </si>
  <si>
    <t>per mille</t>
  </si>
  <si>
    <t>per euro</t>
  </si>
  <si>
    <t>Premio Lordo, €</t>
  </si>
  <si>
    <t>Somme Assicurate, €</t>
  </si>
  <si>
    <t>Totale Premio Convenzione</t>
  </si>
  <si>
    <t>Totale Premio Polizza (se diverso)</t>
  </si>
  <si>
    <r>
      <t xml:space="preserve">Tipologia di polizza 
</t>
    </r>
    <r>
      <rPr>
        <b/>
        <sz val="10"/>
        <color theme="1"/>
        <rFont val="Calibri"/>
        <family val="2"/>
      </rPr>
      <t>(1 = Nuova / 2 = Trasferimento)</t>
    </r>
  </si>
  <si>
    <t>Età</t>
  </si>
  <si>
    <t>(da compilare solo se contraente e l'asssicurato non sono la stessa persona)</t>
  </si>
  <si>
    <t>Inserire la data d'effetto</t>
  </si>
  <si>
    <t>Se la garanzia è richiesta, inserire la somma assicurata nella relativa colonna</t>
  </si>
  <si>
    <t>Compilare se presente</t>
  </si>
  <si>
    <t>INFORTUNI - POLIZZE INDIVIDUALI</t>
  </si>
  <si>
    <t>Inserire Nome e cognome</t>
  </si>
  <si>
    <t>Inserire Indirizzo completo</t>
  </si>
  <si>
    <t>Inserire Codice Fiscale</t>
  </si>
  <si>
    <t>Da compilare solo se l'assicurato è diverso dal contraente</t>
  </si>
  <si>
    <t>Inserire la data di nascita</t>
  </si>
  <si>
    <t>Inserire l'età</t>
  </si>
  <si>
    <t>Inserire la professione</t>
  </si>
  <si>
    <t>Inserire la categoria (vedi sezione Categoria)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</si>
</sst>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0.000%"/>
    <numFmt numFmtId="167" formatCode="&quot;€&quot;\ #,##0.00"/>
    <numFmt numFmtId="168" formatCode="0.000"/>
    <numFmt numFmtId="169" formatCode="0.0000"/>
    <numFmt numFmtId="170" formatCode="#,##0.00\ &quot;€&quot;"/>
    <numFmt numFmtId="171" formatCode="_-* #,##0\ _€_-;\-* #,##0\ _€_-;_-* &quot;-&quot;??\ _€_-;_-@_-"/>
    <numFmt numFmtId="172" formatCode="_-* #,##0.0000\ _€_-;\-* #,##0.00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/>
    <xf numFmtId="0" fontId="0" fillId="2" borderId="0" xfId="0" applyFill="1" applyBorder="1"/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44" fontId="0" fillId="2" borderId="0" xfId="1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44" fontId="4" fillId="3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7" fillId="2" borderId="0" xfId="0" applyFont="1" applyFill="1" applyBorder="1"/>
    <xf numFmtId="44" fontId="4" fillId="2" borderId="0" xfId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9" fontId="4" fillId="2" borderId="0" xfId="3" applyFont="1" applyFill="1" applyBorder="1" applyAlignment="1">
      <alignment horizontal="center" vertical="center"/>
    </xf>
    <xf numFmtId="9" fontId="0" fillId="2" borderId="0" xfId="3" applyFont="1" applyFill="1" applyAlignment="1">
      <alignment vertical="center"/>
    </xf>
    <xf numFmtId="170" fontId="0" fillId="2" borderId="0" xfId="0" applyNumberFormat="1" applyFill="1"/>
    <xf numFmtId="0" fontId="0" fillId="2" borderId="0" xfId="0" applyFill="1" applyProtection="1"/>
    <xf numFmtId="0" fontId="12" fillId="2" borderId="8" xfId="0" applyFont="1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6" xfId="0" applyFill="1" applyBorder="1" applyProtection="1"/>
    <xf numFmtId="0" fontId="12" fillId="2" borderId="1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8" fillId="2" borderId="0" xfId="0" applyFont="1" applyFill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/>
    <xf numFmtId="171" fontId="12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16" fillId="2" borderId="0" xfId="0" applyFont="1" applyFill="1" applyProtection="1"/>
    <xf numFmtId="172" fontId="17" fillId="0" borderId="6" xfId="4" applyNumberFormat="1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72" fontId="17" fillId="0" borderId="1" xfId="4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172" fontId="19" fillId="0" borderId="1" xfId="4" applyNumberFormat="1" applyFont="1" applyFill="1" applyBorder="1" applyAlignment="1" applyProtection="1"/>
    <xf numFmtId="0" fontId="17" fillId="0" borderId="4" xfId="0" applyFont="1" applyFill="1" applyBorder="1" applyAlignment="1" applyProtection="1">
      <alignment horizontal="center"/>
    </xf>
    <xf numFmtId="171" fontId="10" fillId="5" borderId="2" xfId="4" applyNumberFormat="1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2" borderId="0" xfId="0" applyFont="1" applyFill="1" applyProtection="1"/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Protection="1"/>
    <xf numFmtId="0" fontId="0" fillId="7" borderId="0" xfId="0" applyFill="1" applyProtection="1"/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44" fontId="4" fillId="2" borderId="9" xfId="1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44" fontId="4" fillId="2" borderId="7" xfId="1" applyFont="1" applyFill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2" xfId="1" applyFont="1" applyFill="1" applyBorder="1" applyAlignment="1">
      <alignment horizontal="center" vertical="center"/>
    </xf>
    <xf numFmtId="44" fontId="4" fillId="2" borderId="13" xfId="1" applyFont="1" applyFill="1" applyBorder="1" applyAlignment="1">
      <alignment horizontal="center" vertical="center"/>
    </xf>
    <xf numFmtId="44" fontId="4" fillId="2" borderId="14" xfId="1" applyFont="1" applyFill="1" applyBorder="1" applyAlignment="1">
      <alignment horizontal="center" vertical="center"/>
    </xf>
    <xf numFmtId="44" fontId="4" fillId="2" borderId="15" xfId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/>
    </xf>
    <xf numFmtId="167" fontId="7" fillId="2" borderId="8" xfId="1" applyNumberFormat="1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/>
    </xf>
    <xf numFmtId="167" fontId="7" fillId="2" borderId="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71" fontId="12" fillId="4" borderId="2" xfId="0" applyNumberFormat="1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6" borderId="2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171" fontId="12" fillId="2" borderId="2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 wrapText="1"/>
    </xf>
    <xf numFmtId="171" fontId="0" fillId="2" borderId="2" xfId="0" applyNumberFormat="1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171" fontId="0" fillId="2" borderId="5" xfId="0" applyNumberFormat="1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4" fontId="0" fillId="6" borderId="2" xfId="0" applyNumberForma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0" fillId="6" borderId="2" xfId="4" applyNumberFormat="1" applyFont="1" applyFill="1" applyBorder="1" applyAlignment="1" applyProtection="1">
      <alignment horizontal="center"/>
      <protection locked="0"/>
    </xf>
    <xf numFmtId="0" fontId="0" fillId="6" borderId="4" xfId="4" applyNumberFormat="1" applyFont="1" applyFill="1" applyBorder="1" applyAlignment="1" applyProtection="1">
      <alignment horizontal="center"/>
      <protection locked="0"/>
    </xf>
    <xf numFmtId="0" fontId="0" fillId="6" borderId="5" xfId="4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wrapText="1"/>
    </xf>
    <xf numFmtId="14" fontId="0" fillId="5" borderId="2" xfId="0" applyNumberFormat="1" applyFill="1" applyBorder="1" applyAlignment="1" applyProtection="1">
      <alignment horizontal="center"/>
      <protection locked="0"/>
    </xf>
  </cellXfs>
  <cellStyles count="5">
    <cellStyle name="Euro" xfId="2" xr:uid="{EDF828A2-6BEA-401F-9AD1-2E8200687ADD}"/>
    <cellStyle name="Migliaia" xfId="4" builtinId="3"/>
    <cellStyle name="Normale" xfId="0" builtinId="0"/>
    <cellStyle name="Percentuale" xfId="3" builtinId="5"/>
    <cellStyle name="Valuta" xfId="1" builtin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62345</xdr:colOff>
      <xdr:row>9</xdr:row>
      <xdr:rowOff>99264</xdr:rowOff>
    </xdr:from>
    <xdr:to>
      <xdr:col>9</xdr:col>
      <xdr:colOff>630621</xdr:colOff>
      <xdr:row>9</xdr:row>
      <xdr:rowOff>103909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AF9505DA-2FAE-42B4-B973-29348BBEC39C}"/>
            </a:ext>
          </a:extLst>
        </xdr:cNvPr>
        <xdr:cNvCxnSpPr/>
      </xdr:nvCxnSpPr>
      <xdr:spPr>
        <a:xfrm flipH="1">
          <a:off x="9489540" y="2788161"/>
          <a:ext cx="56827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10</xdr:row>
      <xdr:rowOff>99264</xdr:rowOff>
    </xdr:from>
    <xdr:to>
      <xdr:col>9</xdr:col>
      <xdr:colOff>630621</xdr:colOff>
      <xdr:row>10</xdr:row>
      <xdr:rowOff>103909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97D69819-E444-4E99-B305-2EA9F05E880F}"/>
            </a:ext>
          </a:extLst>
        </xdr:cNvPr>
        <xdr:cNvCxnSpPr/>
      </xdr:nvCxnSpPr>
      <xdr:spPr>
        <a:xfrm flipH="1">
          <a:off x="9490227" y="2796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11</xdr:row>
      <xdr:rowOff>99264</xdr:rowOff>
    </xdr:from>
    <xdr:to>
      <xdr:col>9</xdr:col>
      <xdr:colOff>630621</xdr:colOff>
      <xdr:row>11</xdr:row>
      <xdr:rowOff>103909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76C15139-DAEB-4C83-BC39-843EF20CDCEF}"/>
            </a:ext>
          </a:extLst>
        </xdr:cNvPr>
        <xdr:cNvCxnSpPr/>
      </xdr:nvCxnSpPr>
      <xdr:spPr>
        <a:xfrm flipH="1">
          <a:off x="9490227" y="2796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14</xdr:row>
      <xdr:rowOff>99264</xdr:rowOff>
    </xdr:from>
    <xdr:to>
      <xdr:col>9</xdr:col>
      <xdr:colOff>630621</xdr:colOff>
      <xdr:row>14</xdr:row>
      <xdr:rowOff>103909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6676448E-5C59-4D12-BB1C-94E387DFFA5A}"/>
            </a:ext>
          </a:extLst>
        </xdr:cNvPr>
        <xdr:cNvCxnSpPr/>
      </xdr:nvCxnSpPr>
      <xdr:spPr>
        <a:xfrm flipH="1">
          <a:off x="9490227" y="2796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15</xdr:row>
      <xdr:rowOff>99264</xdr:rowOff>
    </xdr:from>
    <xdr:to>
      <xdr:col>9</xdr:col>
      <xdr:colOff>630621</xdr:colOff>
      <xdr:row>15</xdr:row>
      <xdr:rowOff>103909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C613EFEF-C6B7-4896-99C2-E5F3E0A1D021}"/>
            </a:ext>
          </a:extLst>
        </xdr:cNvPr>
        <xdr:cNvCxnSpPr/>
      </xdr:nvCxnSpPr>
      <xdr:spPr>
        <a:xfrm flipH="1">
          <a:off x="9490227" y="2975440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16</xdr:row>
      <xdr:rowOff>99264</xdr:rowOff>
    </xdr:from>
    <xdr:to>
      <xdr:col>9</xdr:col>
      <xdr:colOff>630621</xdr:colOff>
      <xdr:row>16</xdr:row>
      <xdr:rowOff>103909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85A226BD-7231-4079-B61D-2E5E4EC3B98E}"/>
            </a:ext>
          </a:extLst>
        </xdr:cNvPr>
        <xdr:cNvCxnSpPr/>
      </xdr:nvCxnSpPr>
      <xdr:spPr>
        <a:xfrm flipH="1">
          <a:off x="9490227" y="3154735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17</xdr:row>
      <xdr:rowOff>99264</xdr:rowOff>
    </xdr:from>
    <xdr:to>
      <xdr:col>9</xdr:col>
      <xdr:colOff>630621</xdr:colOff>
      <xdr:row>17</xdr:row>
      <xdr:rowOff>103909</xdr:rowOff>
    </xdr:to>
    <xdr:cxnSp macro="">
      <xdr:nvCxnSpPr>
        <xdr:cNvPr id="10" name="Connettore 2 9">
          <a:extLst>
            <a:ext uri="{FF2B5EF4-FFF2-40B4-BE49-F238E27FC236}">
              <a16:creationId xmlns:a16="http://schemas.microsoft.com/office/drawing/2014/main" id="{7D3688FE-8DAF-4680-98D0-C8062B0B78D7}"/>
            </a:ext>
          </a:extLst>
        </xdr:cNvPr>
        <xdr:cNvCxnSpPr/>
      </xdr:nvCxnSpPr>
      <xdr:spPr>
        <a:xfrm flipH="1">
          <a:off x="9490227" y="3939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18</xdr:row>
      <xdr:rowOff>99264</xdr:rowOff>
    </xdr:from>
    <xdr:to>
      <xdr:col>9</xdr:col>
      <xdr:colOff>630621</xdr:colOff>
      <xdr:row>18</xdr:row>
      <xdr:rowOff>103909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723A820D-8960-488F-B2F7-8351C8D8A626}"/>
            </a:ext>
          </a:extLst>
        </xdr:cNvPr>
        <xdr:cNvCxnSpPr/>
      </xdr:nvCxnSpPr>
      <xdr:spPr>
        <a:xfrm flipH="1">
          <a:off x="9490227" y="3939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20</xdr:row>
      <xdr:rowOff>99264</xdr:rowOff>
    </xdr:from>
    <xdr:to>
      <xdr:col>9</xdr:col>
      <xdr:colOff>523941</xdr:colOff>
      <xdr:row>20</xdr:row>
      <xdr:rowOff>103909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C55B997B-568C-4B39-85CF-54C31451B57A}"/>
            </a:ext>
          </a:extLst>
        </xdr:cNvPr>
        <xdr:cNvCxnSpPr/>
      </xdr:nvCxnSpPr>
      <xdr:spPr>
        <a:xfrm flipH="1">
          <a:off x="9486263" y="4554631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25</xdr:row>
      <xdr:rowOff>196381</xdr:rowOff>
    </xdr:from>
    <xdr:to>
      <xdr:col>9</xdr:col>
      <xdr:colOff>523941</xdr:colOff>
      <xdr:row>25</xdr:row>
      <xdr:rowOff>201026</xdr:rowOff>
    </xdr:to>
    <xdr:cxnSp macro="">
      <xdr:nvCxnSpPr>
        <xdr:cNvPr id="13" name="Connettore 2 12">
          <a:extLst>
            <a:ext uri="{FF2B5EF4-FFF2-40B4-BE49-F238E27FC236}">
              <a16:creationId xmlns:a16="http://schemas.microsoft.com/office/drawing/2014/main" id="{9C09AC04-7E96-4C8F-913E-D6EBA8FFABE4}"/>
            </a:ext>
          </a:extLst>
        </xdr:cNvPr>
        <xdr:cNvCxnSpPr/>
      </xdr:nvCxnSpPr>
      <xdr:spPr>
        <a:xfrm flipH="1">
          <a:off x="9486263" y="5139014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26</xdr:row>
      <xdr:rowOff>196381</xdr:rowOff>
    </xdr:from>
    <xdr:to>
      <xdr:col>9</xdr:col>
      <xdr:colOff>523941</xdr:colOff>
      <xdr:row>26</xdr:row>
      <xdr:rowOff>201026</xdr:rowOff>
    </xdr:to>
    <xdr:cxnSp macro="">
      <xdr:nvCxnSpPr>
        <xdr:cNvPr id="14" name="Connettore 2 13">
          <a:extLst>
            <a:ext uri="{FF2B5EF4-FFF2-40B4-BE49-F238E27FC236}">
              <a16:creationId xmlns:a16="http://schemas.microsoft.com/office/drawing/2014/main" id="{B3A557F9-36E1-482A-946A-56F949210F2B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27</xdr:row>
      <xdr:rowOff>196381</xdr:rowOff>
    </xdr:from>
    <xdr:to>
      <xdr:col>10</xdr:col>
      <xdr:colOff>999</xdr:colOff>
      <xdr:row>27</xdr:row>
      <xdr:rowOff>201026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134796D9-5188-4621-A6BD-4CF5EA4743A9}"/>
            </a:ext>
          </a:extLst>
        </xdr:cNvPr>
        <xdr:cNvCxnSpPr/>
      </xdr:nvCxnSpPr>
      <xdr:spPr>
        <a:xfrm flipH="1">
          <a:off x="9490227" y="5874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28</xdr:row>
      <xdr:rowOff>196381</xdr:rowOff>
    </xdr:from>
    <xdr:to>
      <xdr:col>10</xdr:col>
      <xdr:colOff>999</xdr:colOff>
      <xdr:row>28</xdr:row>
      <xdr:rowOff>201026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54A6C995-3B76-4B0E-8A76-A3531BCCF353}"/>
            </a:ext>
          </a:extLst>
        </xdr:cNvPr>
        <xdr:cNvCxnSpPr/>
      </xdr:nvCxnSpPr>
      <xdr:spPr>
        <a:xfrm flipH="1">
          <a:off x="9490227" y="5874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29</xdr:row>
      <xdr:rowOff>196381</xdr:rowOff>
    </xdr:from>
    <xdr:to>
      <xdr:col>10</xdr:col>
      <xdr:colOff>999</xdr:colOff>
      <xdr:row>29</xdr:row>
      <xdr:rowOff>201026</xdr:rowOff>
    </xdr:to>
    <xdr:cxnSp macro="">
      <xdr:nvCxnSpPr>
        <xdr:cNvPr id="17" name="Connettore 2 16">
          <a:extLst>
            <a:ext uri="{FF2B5EF4-FFF2-40B4-BE49-F238E27FC236}">
              <a16:creationId xmlns:a16="http://schemas.microsoft.com/office/drawing/2014/main" id="{E0FFB7F6-230D-4F35-9B4C-3C8416BFEBD3}"/>
            </a:ext>
          </a:extLst>
        </xdr:cNvPr>
        <xdr:cNvCxnSpPr/>
      </xdr:nvCxnSpPr>
      <xdr:spPr>
        <a:xfrm flipH="1">
          <a:off x="9490227" y="5874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30</xdr:row>
      <xdr:rowOff>196381</xdr:rowOff>
    </xdr:from>
    <xdr:to>
      <xdr:col>10</xdr:col>
      <xdr:colOff>999</xdr:colOff>
      <xdr:row>30</xdr:row>
      <xdr:rowOff>201026</xdr:rowOff>
    </xdr:to>
    <xdr:cxnSp macro="">
      <xdr:nvCxnSpPr>
        <xdr:cNvPr id="18" name="Connettore 2 17">
          <a:extLst>
            <a:ext uri="{FF2B5EF4-FFF2-40B4-BE49-F238E27FC236}">
              <a16:creationId xmlns:a16="http://schemas.microsoft.com/office/drawing/2014/main" id="{2791C38D-1AA6-4027-AFE9-3CCB5B38AFC1}"/>
            </a:ext>
          </a:extLst>
        </xdr:cNvPr>
        <xdr:cNvCxnSpPr/>
      </xdr:nvCxnSpPr>
      <xdr:spPr>
        <a:xfrm flipH="1">
          <a:off x="9490227" y="5874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31</xdr:row>
      <xdr:rowOff>196381</xdr:rowOff>
    </xdr:from>
    <xdr:to>
      <xdr:col>10</xdr:col>
      <xdr:colOff>999</xdr:colOff>
      <xdr:row>31</xdr:row>
      <xdr:rowOff>201026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80180660-3B61-458D-A3CC-C099A8073B09}"/>
            </a:ext>
          </a:extLst>
        </xdr:cNvPr>
        <xdr:cNvCxnSpPr/>
      </xdr:nvCxnSpPr>
      <xdr:spPr>
        <a:xfrm flipH="1">
          <a:off x="9490227" y="5874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26</xdr:row>
      <xdr:rowOff>196381</xdr:rowOff>
    </xdr:from>
    <xdr:to>
      <xdr:col>9</xdr:col>
      <xdr:colOff>523941</xdr:colOff>
      <xdr:row>26</xdr:row>
      <xdr:rowOff>201026</xdr:rowOff>
    </xdr:to>
    <xdr:cxnSp macro="">
      <xdr:nvCxnSpPr>
        <xdr:cNvPr id="20" name="Connettore 2 19">
          <a:extLst>
            <a:ext uri="{FF2B5EF4-FFF2-40B4-BE49-F238E27FC236}">
              <a16:creationId xmlns:a16="http://schemas.microsoft.com/office/drawing/2014/main" id="{52D3224A-AC5F-4E85-A73C-89DBCC1E4BBE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27</xdr:row>
      <xdr:rowOff>196381</xdr:rowOff>
    </xdr:from>
    <xdr:to>
      <xdr:col>9</xdr:col>
      <xdr:colOff>523941</xdr:colOff>
      <xdr:row>27</xdr:row>
      <xdr:rowOff>201026</xdr:rowOff>
    </xdr:to>
    <xdr:cxnSp macro="">
      <xdr:nvCxnSpPr>
        <xdr:cNvPr id="21" name="Connettore 2 20">
          <a:extLst>
            <a:ext uri="{FF2B5EF4-FFF2-40B4-BE49-F238E27FC236}">
              <a16:creationId xmlns:a16="http://schemas.microsoft.com/office/drawing/2014/main" id="{17D48689-D56E-4D5C-A74B-1A340D3B2DCF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28</xdr:row>
      <xdr:rowOff>196381</xdr:rowOff>
    </xdr:from>
    <xdr:to>
      <xdr:col>9</xdr:col>
      <xdr:colOff>523941</xdr:colOff>
      <xdr:row>28</xdr:row>
      <xdr:rowOff>201026</xdr:rowOff>
    </xdr:to>
    <xdr:cxnSp macro="">
      <xdr:nvCxnSpPr>
        <xdr:cNvPr id="22" name="Connettore 2 21">
          <a:extLst>
            <a:ext uri="{FF2B5EF4-FFF2-40B4-BE49-F238E27FC236}">
              <a16:creationId xmlns:a16="http://schemas.microsoft.com/office/drawing/2014/main" id="{0D6B6051-C746-4F37-A030-57DB41B3EDF2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29</xdr:row>
      <xdr:rowOff>196381</xdr:rowOff>
    </xdr:from>
    <xdr:to>
      <xdr:col>9</xdr:col>
      <xdr:colOff>523941</xdr:colOff>
      <xdr:row>29</xdr:row>
      <xdr:rowOff>201026</xdr:rowOff>
    </xdr:to>
    <xdr:cxnSp macro="">
      <xdr:nvCxnSpPr>
        <xdr:cNvPr id="23" name="Connettore 2 22">
          <a:extLst>
            <a:ext uri="{FF2B5EF4-FFF2-40B4-BE49-F238E27FC236}">
              <a16:creationId xmlns:a16="http://schemas.microsoft.com/office/drawing/2014/main" id="{A563DFCB-B4F1-4484-BF18-AE470BD0D367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30</xdr:row>
      <xdr:rowOff>196381</xdr:rowOff>
    </xdr:from>
    <xdr:to>
      <xdr:col>9</xdr:col>
      <xdr:colOff>523941</xdr:colOff>
      <xdr:row>30</xdr:row>
      <xdr:rowOff>201026</xdr:rowOff>
    </xdr:to>
    <xdr:cxnSp macro="">
      <xdr:nvCxnSpPr>
        <xdr:cNvPr id="24" name="Connettore 2 23">
          <a:extLst>
            <a:ext uri="{FF2B5EF4-FFF2-40B4-BE49-F238E27FC236}">
              <a16:creationId xmlns:a16="http://schemas.microsoft.com/office/drawing/2014/main" id="{748B5612-7624-4604-88D4-0D545F02FC20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31</xdr:row>
      <xdr:rowOff>196381</xdr:rowOff>
    </xdr:from>
    <xdr:to>
      <xdr:col>9</xdr:col>
      <xdr:colOff>523941</xdr:colOff>
      <xdr:row>31</xdr:row>
      <xdr:rowOff>201026</xdr:rowOff>
    </xdr:to>
    <xdr:cxnSp macro="">
      <xdr:nvCxnSpPr>
        <xdr:cNvPr id="25" name="Connettore 2 24">
          <a:extLst>
            <a:ext uri="{FF2B5EF4-FFF2-40B4-BE49-F238E27FC236}">
              <a16:creationId xmlns:a16="http://schemas.microsoft.com/office/drawing/2014/main" id="{586F09C0-847B-447E-82C0-481EF28FBE2A}"/>
            </a:ext>
          </a:extLst>
        </xdr:cNvPr>
        <xdr:cNvCxnSpPr/>
      </xdr:nvCxnSpPr>
      <xdr:spPr>
        <a:xfrm flipH="1">
          <a:off x="9490227" y="5112028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37</xdr:row>
      <xdr:rowOff>99264</xdr:rowOff>
    </xdr:from>
    <xdr:to>
      <xdr:col>9</xdr:col>
      <xdr:colOff>630621</xdr:colOff>
      <xdr:row>37</xdr:row>
      <xdr:rowOff>103909</xdr:rowOff>
    </xdr:to>
    <xdr:cxnSp macro="">
      <xdr:nvCxnSpPr>
        <xdr:cNvPr id="26" name="Connettore 2 25">
          <a:extLst>
            <a:ext uri="{FF2B5EF4-FFF2-40B4-BE49-F238E27FC236}">
              <a16:creationId xmlns:a16="http://schemas.microsoft.com/office/drawing/2014/main" id="{391EB076-B1F6-4D84-B568-C7134FFABA65}"/>
            </a:ext>
          </a:extLst>
        </xdr:cNvPr>
        <xdr:cNvCxnSpPr/>
      </xdr:nvCxnSpPr>
      <xdr:spPr>
        <a:xfrm flipH="1">
          <a:off x="9490227" y="279614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38</xdr:row>
      <xdr:rowOff>99264</xdr:rowOff>
    </xdr:from>
    <xdr:to>
      <xdr:col>9</xdr:col>
      <xdr:colOff>630621</xdr:colOff>
      <xdr:row>38</xdr:row>
      <xdr:rowOff>103909</xdr:rowOff>
    </xdr:to>
    <xdr:cxnSp macro="">
      <xdr:nvCxnSpPr>
        <xdr:cNvPr id="27" name="Connettore 2 26">
          <a:extLst>
            <a:ext uri="{FF2B5EF4-FFF2-40B4-BE49-F238E27FC236}">
              <a16:creationId xmlns:a16="http://schemas.microsoft.com/office/drawing/2014/main" id="{42865F87-CA4F-4DC9-9122-862970C11137}"/>
            </a:ext>
          </a:extLst>
        </xdr:cNvPr>
        <xdr:cNvCxnSpPr/>
      </xdr:nvCxnSpPr>
      <xdr:spPr>
        <a:xfrm flipH="1">
          <a:off x="9490227" y="837667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39</xdr:row>
      <xdr:rowOff>99264</xdr:rowOff>
    </xdr:from>
    <xdr:to>
      <xdr:col>9</xdr:col>
      <xdr:colOff>630621</xdr:colOff>
      <xdr:row>39</xdr:row>
      <xdr:rowOff>103909</xdr:rowOff>
    </xdr:to>
    <xdr:cxnSp macro="">
      <xdr:nvCxnSpPr>
        <xdr:cNvPr id="28" name="Connettore 2 27">
          <a:extLst>
            <a:ext uri="{FF2B5EF4-FFF2-40B4-BE49-F238E27FC236}">
              <a16:creationId xmlns:a16="http://schemas.microsoft.com/office/drawing/2014/main" id="{E836806F-8883-4056-9B18-4A036F312927}"/>
            </a:ext>
          </a:extLst>
        </xdr:cNvPr>
        <xdr:cNvCxnSpPr/>
      </xdr:nvCxnSpPr>
      <xdr:spPr>
        <a:xfrm flipH="1">
          <a:off x="9490227" y="837667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40</xdr:row>
      <xdr:rowOff>99264</xdr:rowOff>
    </xdr:from>
    <xdr:to>
      <xdr:col>9</xdr:col>
      <xdr:colOff>630621</xdr:colOff>
      <xdr:row>40</xdr:row>
      <xdr:rowOff>103909</xdr:rowOff>
    </xdr:to>
    <xdr:cxnSp macro="">
      <xdr:nvCxnSpPr>
        <xdr:cNvPr id="29" name="Connettore 2 28">
          <a:extLst>
            <a:ext uri="{FF2B5EF4-FFF2-40B4-BE49-F238E27FC236}">
              <a16:creationId xmlns:a16="http://schemas.microsoft.com/office/drawing/2014/main" id="{8C3C384D-3CCA-49D5-8AEF-5FDA96512BF2}"/>
            </a:ext>
          </a:extLst>
        </xdr:cNvPr>
        <xdr:cNvCxnSpPr/>
      </xdr:nvCxnSpPr>
      <xdr:spPr>
        <a:xfrm flipH="1">
          <a:off x="9490227" y="837667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62345</xdr:colOff>
      <xdr:row>41</xdr:row>
      <xdr:rowOff>99264</xdr:rowOff>
    </xdr:from>
    <xdr:to>
      <xdr:col>9</xdr:col>
      <xdr:colOff>630621</xdr:colOff>
      <xdr:row>41</xdr:row>
      <xdr:rowOff>103909</xdr:rowOff>
    </xdr:to>
    <xdr:cxnSp macro="">
      <xdr:nvCxnSpPr>
        <xdr:cNvPr id="30" name="Connettore 2 29">
          <a:extLst>
            <a:ext uri="{FF2B5EF4-FFF2-40B4-BE49-F238E27FC236}">
              <a16:creationId xmlns:a16="http://schemas.microsoft.com/office/drawing/2014/main" id="{C639CF9D-86AF-44B9-ACC9-71B1A16D9EF9}"/>
            </a:ext>
          </a:extLst>
        </xdr:cNvPr>
        <xdr:cNvCxnSpPr/>
      </xdr:nvCxnSpPr>
      <xdr:spPr>
        <a:xfrm flipH="1">
          <a:off x="9490227" y="8376676"/>
          <a:ext cx="461596" cy="464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CA0F-74F5-4AEA-91D4-AFFEC507E0AA}">
  <sheetPr codeName="Sheet1"/>
  <dimension ref="A1:M53"/>
  <sheetViews>
    <sheetView zoomScale="85" zoomScaleNormal="85" workbookViewId="0">
      <selection activeCell="G24" sqref="G24:I24"/>
    </sheetView>
  </sheetViews>
  <sheetFormatPr defaultColWidth="9.109375" defaultRowHeight="14.4" x14ac:dyDescent="0.3"/>
  <cols>
    <col min="1" max="1" width="50" style="3" bestFit="1" customWidth="1"/>
    <col min="2" max="2" width="23.6640625" style="3" bestFit="1" customWidth="1"/>
    <col min="3" max="3" width="11.44140625" style="3" bestFit="1" customWidth="1"/>
    <col min="4" max="4" width="24.88671875" style="3" bestFit="1" customWidth="1"/>
    <col min="5" max="5" width="99.33203125" style="3" customWidth="1"/>
    <col min="6" max="6" width="9.109375" style="3"/>
    <col min="7" max="7" width="15.44140625" style="3" customWidth="1"/>
    <col min="8" max="8" width="11.33203125" style="3" customWidth="1"/>
    <col min="9" max="16384" width="9.109375" style="3"/>
  </cols>
  <sheetData>
    <row r="1" spans="1:13" ht="49.5" customHeight="1" x14ac:dyDescent="0.3">
      <c r="A1" s="1" t="s">
        <v>13</v>
      </c>
      <c r="B1" s="63" t="s">
        <v>25</v>
      </c>
      <c r="C1" s="63"/>
      <c r="D1" s="63"/>
      <c r="E1" s="63"/>
      <c r="F1" s="2"/>
      <c r="G1" s="2"/>
      <c r="H1" s="2"/>
      <c r="I1" s="2"/>
      <c r="J1" s="2"/>
      <c r="K1" s="2"/>
      <c r="L1" s="2"/>
      <c r="M1" s="2"/>
    </row>
    <row r="2" spans="1:13" ht="50.25" customHeight="1" x14ac:dyDescent="0.3">
      <c r="A2" s="1" t="s">
        <v>14</v>
      </c>
      <c r="B2" s="63" t="s">
        <v>11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</row>
    <row r="3" spans="1:13" ht="51.75" customHeight="1" x14ac:dyDescent="0.3">
      <c r="A3" s="1" t="s">
        <v>15</v>
      </c>
      <c r="B3" s="63" t="s">
        <v>12</v>
      </c>
      <c r="C3" s="63"/>
      <c r="D3" s="63"/>
      <c r="E3" s="63"/>
      <c r="F3" s="2"/>
      <c r="G3" s="2"/>
      <c r="H3" s="2"/>
      <c r="I3" s="2"/>
      <c r="J3" s="2"/>
      <c r="K3" s="2"/>
      <c r="L3" s="2"/>
      <c r="M3" s="2"/>
    </row>
    <row r="4" spans="1:13" ht="51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3">
      <c r="B5" s="75" t="s">
        <v>26</v>
      </c>
      <c r="C5" s="75"/>
      <c r="D5" s="75"/>
    </row>
    <row r="6" spans="1:13" x14ac:dyDescent="0.3">
      <c r="B6" s="65" t="s">
        <v>56</v>
      </c>
      <c r="C6" s="65"/>
      <c r="D6" s="65"/>
    </row>
    <row r="7" spans="1:13" x14ac:dyDescent="0.3">
      <c r="B7" s="20" t="s">
        <v>8</v>
      </c>
      <c r="C7" s="20" t="s">
        <v>9</v>
      </c>
      <c r="D7" s="20" t="s">
        <v>10</v>
      </c>
    </row>
    <row r="8" spans="1:13" s="9" customFormat="1" ht="45.75" customHeight="1" x14ac:dyDescent="0.3">
      <c r="A8" s="4" t="s">
        <v>0</v>
      </c>
      <c r="B8" s="28">
        <v>5.0999999999999997E-2</v>
      </c>
      <c r="C8" s="28">
        <v>6.7000000000000004E-2</v>
      </c>
      <c r="D8" s="28">
        <v>8.3000000000000004E-2</v>
      </c>
      <c r="E8" s="8" t="s">
        <v>17</v>
      </c>
      <c r="G8" s="32">
        <f>C8/B8-1</f>
        <v>0.31372549019607865</v>
      </c>
      <c r="H8" s="33">
        <f>D8/B8-1</f>
        <v>0.62745098039215708</v>
      </c>
    </row>
    <row r="9" spans="1:13" s="9" customFormat="1" ht="22.5" customHeight="1" x14ac:dyDescent="0.3">
      <c r="A9" s="4" t="s">
        <v>1</v>
      </c>
      <c r="B9" s="28">
        <v>5.0999999999999997E-2</v>
      </c>
      <c r="C9" s="28">
        <v>6.7000000000000004E-2</v>
      </c>
      <c r="D9" s="28">
        <v>8.3000000000000004E-2</v>
      </c>
      <c r="E9" s="8" t="s">
        <v>22</v>
      </c>
      <c r="G9" s="32">
        <f>C9/B9-1</f>
        <v>0.31372549019607865</v>
      </c>
      <c r="H9" s="33">
        <f>D9/B9-1</f>
        <v>0.62745098039215708</v>
      </c>
    </row>
    <row r="10" spans="1:13" s="9" customFormat="1" ht="22.5" customHeight="1" x14ac:dyDescent="0.3">
      <c r="A10" s="64" t="s">
        <v>2</v>
      </c>
      <c r="B10" s="28">
        <v>0.1</v>
      </c>
      <c r="C10" s="28">
        <v>0.1</v>
      </c>
      <c r="D10" s="28">
        <v>0.1</v>
      </c>
      <c r="E10" s="8" t="s">
        <v>18</v>
      </c>
      <c r="G10" s="27"/>
      <c r="H10" s="11"/>
    </row>
    <row r="11" spans="1:13" s="9" customFormat="1" ht="22.5" customHeight="1" x14ac:dyDescent="0.3">
      <c r="A11" s="64"/>
      <c r="B11" s="28">
        <v>0.13</v>
      </c>
      <c r="C11" s="28">
        <v>0.13</v>
      </c>
      <c r="D11" s="28">
        <v>0.13</v>
      </c>
      <c r="E11" s="8" t="s">
        <v>19</v>
      </c>
      <c r="G11" s="27"/>
      <c r="H11" s="11"/>
    </row>
    <row r="12" spans="1:13" s="9" customFormat="1" ht="22.5" customHeight="1" x14ac:dyDescent="0.3">
      <c r="A12" s="64"/>
      <c r="B12" s="28">
        <v>0.17</v>
      </c>
      <c r="C12" s="28">
        <v>0.17</v>
      </c>
      <c r="D12" s="28">
        <v>0.17</v>
      </c>
      <c r="E12" s="8" t="s">
        <v>20</v>
      </c>
      <c r="G12" s="10"/>
      <c r="H12" s="11"/>
    </row>
    <row r="13" spans="1:13" s="9" customFormat="1" ht="22.5" customHeight="1" x14ac:dyDescent="0.3">
      <c r="A13" s="4" t="s">
        <v>3</v>
      </c>
      <c r="B13" s="24">
        <v>0.78</v>
      </c>
      <c r="C13" s="24">
        <v>1.02</v>
      </c>
      <c r="D13" s="24">
        <v>1.3</v>
      </c>
      <c r="E13" s="12" t="s">
        <v>21</v>
      </c>
    </row>
    <row r="14" spans="1:13" s="9" customFormat="1" ht="22.5" customHeight="1" x14ac:dyDescent="0.3">
      <c r="A14" s="4" t="s">
        <v>4</v>
      </c>
      <c r="B14" s="24">
        <v>0.78</v>
      </c>
      <c r="C14" s="24">
        <v>1.02</v>
      </c>
      <c r="D14" s="24">
        <v>1.3</v>
      </c>
      <c r="E14" s="12" t="s">
        <v>21</v>
      </c>
    </row>
    <row r="15" spans="1:13" s="9" customFormat="1" ht="22.5" customHeight="1" x14ac:dyDescent="0.3">
      <c r="A15" s="4" t="s">
        <v>5</v>
      </c>
      <c r="B15" s="24">
        <v>4.38</v>
      </c>
      <c r="C15" s="24">
        <v>5</v>
      </c>
      <c r="D15" s="25" t="s">
        <v>7</v>
      </c>
      <c r="E15" s="13" t="s">
        <v>23</v>
      </c>
    </row>
    <row r="16" spans="1:13" s="9" customFormat="1" ht="22.5" customHeight="1" x14ac:dyDescent="0.3">
      <c r="A16" s="4" t="s">
        <v>6</v>
      </c>
      <c r="B16" s="29">
        <v>4.3499999999999996</v>
      </c>
      <c r="C16" s="30">
        <v>6.17</v>
      </c>
      <c r="D16" s="30">
        <v>7.95</v>
      </c>
      <c r="E16" s="12" t="s">
        <v>24</v>
      </c>
    </row>
    <row r="18" spans="1:5" ht="15.6" x14ac:dyDescent="0.3">
      <c r="A18" s="26" t="s">
        <v>55</v>
      </c>
      <c r="B18" s="6"/>
    </row>
    <row r="19" spans="1:5" ht="15.6" x14ac:dyDescent="0.3">
      <c r="A19" s="5"/>
      <c r="B19" s="6"/>
    </row>
    <row r="20" spans="1:5" ht="15.6" x14ac:dyDescent="0.3">
      <c r="A20" s="5"/>
      <c r="B20" s="6"/>
    </row>
    <row r="21" spans="1:5" ht="15.6" x14ac:dyDescent="0.3">
      <c r="A21" s="5"/>
      <c r="B21" s="6"/>
    </row>
    <row r="22" spans="1:5" ht="18" x14ac:dyDescent="0.3">
      <c r="B22" s="75" t="s">
        <v>53</v>
      </c>
      <c r="C22" s="75"/>
      <c r="D22" s="75"/>
    </row>
    <row r="23" spans="1:5" x14ac:dyDescent="0.3">
      <c r="B23" s="91" t="s">
        <v>16</v>
      </c>
      <c r="C23" s="92"/>
      <c r="D23" s="93"/>
    </row>
    <row r="24" spans="1:5" x14ac:dyDescent="0.3">
      <c r="B24" s="23" t="s">
        <v>8</v>
      </c>
      <c r="C24" s="23" t="s">
        <v>9</v>
      </c>
      <c r="D24" s="23" t="s">
        <v>10</v>
      </c>
      <c r="E24" s="3" t="s">
        <v>31</v>
      </c>
    </row>
    <row r="25" spans="1:5" ht="15.6" x14ac:dyDescent="0.3">
      <c r="A25" s="14" t="s">
        <v>27</v>
      </c>
      <c r="B25" s="18"/>
      <c r="C25" s="18"/>
      <c r="D25" s="18"/>
      <c r="E25" s="18"/>
    </row>
    <row r="26" spans="1:5" ht="28.8" x14ac:dyDescent="0.3">
      <c r="A26" s="17" t="s">
        <v>33</v>
      </c>
      <c r="B26" s="28">
        <v>5.0999999999999997E-2</v>
      </c>
      <c r="C26" s="7"/>
      <c r="D26" s="7"/>
      <c r="E26" s="8" t="s">
        <v>34</v>
      </c>
    </row>
    <row r="27" spans="1:5" ht="15.6" x14ac:dyDescent="0.3">
      <c r="A27" s="4" t="s">
        <v>28</v>
      </c>
      <c r="B27" s="28">
        <v>5.0999999999999997E-2</v>
      </c>
      <c r="C27" s="7"/>
      <c r="D27" s="7"/>
      <c r="E27" s="8" t="s">
        <v>36</v>
      </c>
    </row>
    <row r="28" spans="1:5" ht="31.2" x14ac:dyDescent="0.3">
      <c r="A28" s="4" t="s">
        <v>29</v>
      </c>
      <c r="B28" s="28">
        <v>5.0999999999999997E-2</v>
      </c>
      <c r="C28" s="7"/>
      <c r="D28" s="7"/>
      <c r="E28" s="8" t="s">
        <v>32</v>
      </c>
    </row>
    <row r="29" spans="1:5" ht="31.2" x14ac:dyDescent="0.3">
      <c r="A29" s="4" t="s">
        <v>30</v>
      </c>
      <c r="B29" s="7"/>
      <c r="C29" s="7"/>
      <c r="D29" s="28">
        <v>6.7000000000000004E-2</v>
      </c>
      <c r="E29" s="8" t="s">
        <v>37</v>
      </c>
    </row>
    <row r="30" spans="1:5" ht="15.6" x14ac:dyDescent="0.3">
      <c r="A30" s="14" t="s">
        <v>1</v>
      </c>
      <c r="B30" s="15"/>
      <c r="C30" s="15"/>
      <c r="D30" s="15"/>
      <c r="E30" s="16"/>
    </row>
    <row r="31" spans="1:5" ht="31.2" x14ac:dyDescent="0.3">
      <c r="A31" s="8" t="s">
        <v>33</v>
      </c>
      <c r="B31" s="28">
        <v>5.0999999999999997E-2</v>
      </c>
      <c r="C31" s="7"/>
      <c r="D31" s="7"/>
      <c r="E31" s="8" t="s">
        <v>35</v>
      </c>
    </row>
    <row r="32" spans="1:5" ht="31.2" x14ac:dyDescent="0.3">
      <c r="A32" s="4" t="s">
        <v>28</v>
      </c>
      <c r="B32" s="28">
        <v>5.0999999999999997E-2</v>
      </c>
      <c r="C32" s="7"/>
      <c r="D32" s="7"/>
      <c r="E32" s="8" t="s">
        <v>39</v>
      </c>
    </row>
    <row r="33" spans="1:5" ht="31.2" x14ac:dyDescent="0.3">
      <c r="A33" s="4" t="s">
        <v>29</v>
      </c>
      <c r="B33" s="28">
        <v>5.0999999999999997E-2</v>
      </c>
      <c r="C33" s="7"/>
      <c r="D33" s="7"/>
      <c r="E33" s="8" t="s">
        <v>40</v>
      </c>
    </row>
    <row r="34" spans="1:5" ht="46.8" x14ac:dyDescent="0.3">
      <c r="A34" s="4" t="s">
        <v>30</v>
      </c>
      <c r="B34" s="7"/>
      <c r="C34" s="7"/>
      <c r="D34" s="28">
        <v>6.7000000000000004E-2</v>
      </c>
      <c r="E34" s="8" t="s">
        <v>38</v>
      </c>
    </row>
    <row r="36" spans="1:5" x14ac:dyDescent="0.3">
      <c r="A36" s="3" t="s">
        <v>41</v>
      </c>
      <c r="B36" s="23" t="s">
        <v>8</v>
      </c>
      <c r="C36" s="23" t="s">
        <v>9</v>
      </c>
      <c r="D36" s="23" t="s">
        <v>10</v>
      </c>
    </row>
    <row r="37" spans="1:5" ht="27" customHeight="1" x14ac:dyDescent="0.3">
      <c r="A37" s="16" t="s">
        <v>42</v>
      </c>
      <c r="B37" s="19"/>
      <c r="C37" s="16"/>
      <c r="D37" s="16"/>
      <c r="E37" s="16"/>
    </row>
    <row r="38" spans="1:5" ht="27" customHeight="1" x14ac:dyDescent="0.3">
      <c r="A38" s="8" t="s">
        <v>33</v>
      </c>
      <c r="B38" s="79" t="s">
        <v>47</v>
      </c>
      <c r="C38" s="7"/>
      <c r="D38" s="7"/>
      <c r="E38" s="8" t="s">
        <v>46</v>
      </c>
    </row>
    <row r="39" spans="1:5" ht="15.6" x14ac:dyDescent="0.3">
      <c r="A39" s="4" t="s">
        <v>28</v>
      </c>
      <c r="B39" s="80"/>
      <c r="C39" s="7"/>
      <c r="D39" s="7"/>
      <c r="E39" s="8" t="s">
        <v>44</v>
      </c>
    </row>
    <row r="40" spans="1:5" ht="15.6" x14ac:dyDescent="0.3">
      <c r="A40" s="4" t="s">
        <v>29</v>
      </c>
      <c r="B40" s="81"/>
      <c r="C40" s="7"/>
      <c r="D40" s="7"/>
      <c r="E40" s="8" t="s">
        <v>44</v>
      </c>
    </row>
    <row r="41" spans="1:5" ht="15.6" x14ac:dyDescent="0.3">
      <c r="A41" s="4" t="s">
        <v>30</v>
      </c>
      <c r="B41" s="7"/>
      <c r="C41" s="7"/>
      <c r="D41" s="7" t="s">
        <v>48</v>
      </c>
      <c r="E41" s="8" t="s">
        <v>45</v>
      </c>
    </row>
    <row r="42" spans="1:5" ht="27" customHeight="1" x14ac:dyDescent="0.3">
      <c r="A42" s="16" t="s">
        <v>43</v>
      </c>
      <c r="B42" s="19"/>
      <c r="C42" s="16"/>
      <c r="D42" s="16"/>
      <c r="E42" s="16"/>
    </row>
    <row r="43" spans="1:5" ht="31.2" x14ac:dyDescent="0.3">
      <c r="A43" s="8" t="s">
        <v>33</v>
      </c>
      <c r="B43" s="82">
        <v>4.25</v>
      </c>
      <c r="C43" s="7"/>
      <c r="D43" s="7"/>
      <c r="E43" s="85" t="s">
        <v>49</v>
      </c>
    </row>
    <row r="44" spans="1:5" ht="15.6" x14ac:dyDescent="0.3">
      <c r="A44" s="4" t="s">
        <v>28</v>
      </c>
      <c r="B44" s="83"/>
      <c r="C44" s="7"/>
      <c r="D44" s="7"/>
      <c r="E44" s="86"/>
    </row>
    <row r="45" spans="1:5" ht="15.6" x14ac:dyDescent="0.3">
      <c r="A45" s="4" t="s">
        <v>29</v>
      </c>
      <c r="B45" s="84"/>
      <c r="C45" s="7"/>
      <c r="D45" s="7"/>
      <c r="E45" s="86"/>
    </row>
    <row r="46" spans="1:5" ht="15.6" x14ac:dyDescent="0.3">
      <c r="A46" s="4" t="s">
        <v>30</v>
      </c>
      <c r="B46" s="7"/>
      <c r="C46" s="7"/>
      <c r="D46" s="24">
        <v>7</v>
      </c>
      <c r="E46" s="87"/>
    </row>
    <row r="47" spans="1:5" ht="15.6" x14ac:dyDescent="0.3">
      <c r="A47" s="16" t="s">
        <v>50</v>
      </c>
      <c r="B47" s="76"/>
      <c r="C47" s="77"/>
      <c r="D47" s="77"/>
      <c r="E47" s="78"/>
    </row>
    <row r="48" spans="1:5" ht="31.2" x14ac:dyDescent="0.3">
      <c r="A48" s="8" t="s">
        <v>33</v>
      </c>
      <c r="B48" s="66"/>
      <c r="C48" s="67"/>
      <c r="D48" s="68"/>
      <c r="E48" s="88" t="s">
        <v>54</v>
      </c>
    </row>
    <row r="49" spans="1:5" ht="15.6" x14ac:dyDescent="0.3">
      <c r="A49" s="4" t="s">
        <v>28</v>
      </c>
      <c r="B49" s="69"/>
      <c r="C49" s="70"/>
      <c r="D49" s="71"/>
      <c r="E49" s="89"/>
    </row>
    <row r="50" spans="1:5" ht="15.6" x14ac:dyDescent="0.3">
      <c r="A50" s="4" t="s">
        <v>29</v>
      </c>
      <c r="B50" s="69"/>
      <c r="C50" s="70"/>
      <c r="D50" s="71"/>
      <c r="E50" s="89"/>
    </row>
    <row r="51" spans="1:5" ht="15.6" x14ac:dyDescent="0.3">
      <c r="A51" s="4" t="s">
        <v>30</v>
      </c>
      <c r="B51" s="72"/>
      <c r="C51" s="73"/>
      <c r="D51" s="74"/>
      <c r="E51" s="90"/>
    </row>
    <row r="52" spans="1:5" ht="15.6" x14ac:dyDescent="0.3">
      <c r="A52" s="16" t="s">
        <v>51</v>
      </c>
      <c r="B52" s="76"/>
      <c r="C52" s="77"/>
      <c r="D52" s="77"/>
      <c r="E52" s="78"/>
    </row>
    <row r="53" spans="1:5" x14ac:dyDescent="0.3">
      <c r="A53" s="3" t="s">
        <v>52</v>
      </c>
    </row>
  </sheetData>
  <mergeCells count="15">
    <mergeCell ref="B48:D51"/>
    <mergeCell ref="B5:D5"/>
    <mergeCell ref="B22:D22"/>
    <mergeCell ref="B52:E52"/>
    <mergeCell ref="B47:E47"/>
    <mergeCell ref="B38:B40"/>
    <mergeCell ref="B43:B45"/>
    <mergeCell ref="E43:E46"/>
    <mergeCell ref="E48:E51"/>
    <mergeCell ref="B23:D23"/>
    <mergeCell ref="B2:E2"/>
    <mergeCell ref="B3:E3"/>
    <mergeCell ref="A10:A12"/>
    <mergeCell ref="B6:D6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4900-65BB-4A34-A397-815BCF89EC78}">
  <sheetPr codeName="Sheet2"/>
  <dimension ref="A1:M59"/>
  <sheetViews>
    <sheetView zoomScale="85" zoomScaleNormal="85" workbookViewId="0">
      <selection activeCell="A15" sqref="A15:XFD15"/>
    </sheetView>
  </sheetViews>
  <sheetFormatPr defaultColWidth="9.109375" defaultRowHeight="14.4" x14ac:dyDescent="0.3"/>
  <cols>
    <col min="1" max="1" width="50" style="3" bestFit="1" customWidth="1"/>
    <col min="2" max="2" width="23.6640625" style="3" bestFit="1" customWidth="1"/>
    <col min="3" max="3" width="11.44140625" style="3" bestFit="1" customWidth="1"/>
    <col min="4" max="4" width="24.88671875" style="3" bestFit="1" customWidth="1"/>
    <col min="5" max="5" width="99.33203125" style="3" customWidth="1"/>
    <col min="6" max="6" width="9.109375" style="3"/>
    <col min="7" max="7" width="15.44140625" style="3" customWidth="1"/>
    <col min="8" max="8" width="11.33203125" style="3" customWidth="1"/>
    <col min="9" max="16384" width="9.109375" style="3"/>
  </cols>
  <sheetData>
    <row r="1" spans="1:13" ht="49.5" customHeight="1" x14ac:dyDescent="0.3">
      <c r="A1" s="1" t="s">
        <v>13</v>
      </c>
      <c r="B1" s="63" t="s">
        <v>25</v>
      </c>
      <c r="C1" s="63"/>
      <c r="D1" s="63"/>
      <c r="E1" s="63"/>
      <c r="F1" s="2"/>
      <c r="G1" s="2"/>
      <c r="H1" s="2"/>
      <c r="I1" s="2"/>
      <c r="J1" s="2"/>
      <c r="K1" s="2"/>
      <c r="L1" s="2"/>
      <c r="M1" s="2"/>
    </row>
    <row r="2" spans="1:13" ht="50.25" customHeight="1" x14ac:dyDescent="0.3">
      <c r="A2" s="1" t="s">
        <v>14</v>
      </c>
      <c r="B2" s="63" t="s">
        <v>11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</row>
    <row r="3" spans="1:13" ht="51.75" customHeight="1" x14ac:dyDescent="0.3">
      <c r="A3" s="1" t="s">
        <v>15</v>
      </c>
      <c r="B3" s="63" t="s">
        <v>12</v>
      </c>
      <c r="C3" s="63"/>
      <c r="D3" s="63"/>
      <c r="E3" s="63"/>
      <c r="F3" s="2"/>
      <c r="G3" s="2"/>
      <c r="H3" s="2"/>
      <c r="I3" s="2"/>
      <c r="J3" s="2"/>
      <c r="K3" s="2"/>
      <c r="L3" s="2"/>
      <c r="M3" s="2"/>
    </row>
    <row r="4" spans="1:13" ht="51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3">
      <c r="B5" s="75" t="s">
        <v>26</v>
      </c>
      <c r="C5" s="75"/>
      <c r="D5" s="75"/>
    </row>
    <row r="6" spans="1:13" x14ac:dyDescent="0.3">
      <c r="B6" s="65" t="s">
        <v>57</v>
      </c>
      <c r="C6" s="65"/>
      <c r="D6" s="65"/>
    </row>
    <row r="7" spans="1:13" x14ac:dyDescent="0.3">
      <c r="B7" s="21" t="s">
        <v>8</v>
      </c>
      <c r="C7" s="21" t="s">
        <v>9</v>
      </c>
      <c r="D7" s="21" t="s">
        <v>10</v>
      </c>
    </row>
    <row r="8" spans="1:13" s="9" customFormat="1" ht="45.75" customHeight="1" x14ac:dyDescent="0.3">
      <c r="A8" s="4" t="s">
        <v>0</v>
      </c>
      <c r="B8" s="31">
        <f>'net net'!B8*1.1*1.025</f>
        <v>5.7502499999999998E-2</v>
      </c>
      <c r="C8" s="31">
        <f>'net net'!C8*1.1*1.025</f>
        <v>7.5542500000000012E-2</v>
      </c>
      <c r="D8" s="31">
        <f>'net net'!D8*1.1*1.025</f>
        <v>9.3582499999999999E-2</v>
      </c>
      <c r="E8" s="8" t="s">
        <v>87</v>
      </c>
      <c r="G8" s="22"/>
      <c r="H8" s="11"/>
    </row>
    <row r="9" spans="1:13" s="9" customFormat="1" ht="22.5" customHeight="1" x14ac:dyDescent="0.3">
      <c r="A9" s="4" t="s">
        <v>1</v>
      </c>
      <c r="B9" s="31">
        <f>'net net'!B9*1.1*1.025</f>
        <v>5.7502499999999998E-2</v>
      </c>
      <c r="C9" s="31">
        <f>'net net'!C9*1.1*1.025</f>
        <v>7.5542500000000012E-2</v>
      </c>
      <c r="D9" s="31">
        <f>'net net'!D9*1.1*1.025</f>
        <v>9.3582499999999999E-2</v>
      </c>
      <c r="E9" s="8" t="s">
        <v>86</v>
      </c>
      <c r="G9" s="22"/>
      <c r="H9" s="11"/>
    </row>
    <row r="10" spans="1:13" s="9" customFormat="1" ht="22.5" customHeight="1" x14ac:dyDescent="0.3">
      <c r="A10" s="64" t="s">
        <v>2</v>
      </c>
      <c r="B10" s="31">
        <f>'net net'!B10*1.1*1.025</f>
        <v>0.11275</v>
      </c>
      <c r="C10" s="31">
        <f>'net net'!C10*1.1*1.025</f>
        <v>0.11275</v>
      </c>
      <c r="D10" s="31">
        <f>'net net'!D10*1.1*1.025</f>
        <v>0.11275</v>
      </c>
      <c r="E10" s="8" t="s">
        <v>18</v>
      </c>
      <c r="G10" s="22"/>
      <c r="H10" s="11"/>
    </row>
    <row r="11" spans="1:13" s="9" customFormat="1" ht="22.5" customHeight="1" x14ac:dyDescent="0.3">
      <c r="A11" s="64"/>
      <c r="B11" s="31">
        <f>'net net'!B11*1.1*1.025</f>
        <v>0.14657500000000001</v>
      </c>
      <c r="C11" s="31">
        <f>'net net'!C11*1.1*1.025</f>
        <v>0.14657500000000001</v>
      </c>
      <c r="D11" s="31">
        <f>'net net'!D11*1.1*1.025</f>
        <v>0.14657500000000001</v>
      </c>
      <c r="E11" s="8" t="s">
        <v>19</v>
      </c>
      <c r="G11" s="22"/>
      <c r="H11" s="11"/>
    </row>
    <row r="12" spans="1:13" s="9" customFormat="1" ht="22.5" customHeight="1" x14ac:dyDescent="0.3">
      <c r="A12" s="64"/>
      <c r="B12" s="31">
        <f>'net net'!B12*1.1*1.025</f>
        <v>0.19167500000000001</v>
      </c>
      <c r="C12" s="31">
        <f>'net net'!C12*1.1*1.025</f>
        <v>0.19167500000000001</v>
      </c>
      <c r="D12" s="31">
        <f>'net net'!D12*1.1*1.025</f>
        <v>0.19167500000000001</v>
      </c>
      <c r="E12" s="8" t="s">
        <v>20</v>
      </c>
      <c r="G12" s="22"/>
      <c r="H12" s="11"/>
    </row>
    <row r="13" spans="1:13" s="9" customFormat="1" ht="22.5" customHeight="1" x14ac:dyDescent="0.3">
      <c r="A13" s="4" t="s">
        <v>3</v>
      </c>
      <c r="B13" s="31">
        <f>'net net'!B13*1.1*1.025</f>
        <v>0.87945000000000007</v>
      </c>
      <c r="C13" s="31">
        <f>'net net'!C13*1.1*1.025</f>
        <v>1.15005</v>
      </c>
      <c r="D13" s="31">
        <f>'net net'!D13*1.1*1.025</f>
        <v>1.4657500000000001</v>
      </c>
      <c r="E13" s="12" t="s">
        <v>89</v>
      </c>
    </row>
    <row r="14" spans="1:13" s="9" customFormat="1" ht="22.5" customHeight="1" x14ac:dyDescent="0.3">
      <c r="A14" s="4" t="s">
        <v>4</v>
      </c>
      <c r="B14" s="31">
        <f>'net net'!B14*1.1*1.025</f>
        <v>0.87945000000000007</v>
      </c>
      <c r="C14" s="31">
        <f>'net net'!C14*1.1*1.025</f>
        <v>1.15005</v>
      </c>
      <c r="D14" s="31">
        <f>'net net'!D14*1.1*1.025</f>
        <v>1.4657500000000001</v>
      </c>
      <c r="E14" s="12" t="s">
        <v>21</v>
      </c>
    </row>
    <row r="15" spans="1:13" s="9" customFormat="1" ht="22.5" customHeight="1" x14ac:dyDescent="0.3">
      <c r="A15" s="4" t="s">
        <v>5</v>
      </c>
      <c r="B15" s="31">
        <f>'net net'!B15*1.1*1.025</f>
        <v>4.9384500000000005</v>
      </c>
      <c r="C15" s="31">
        <f>'net net'!C15*1.1*1.025</f>
        <v>5.6374999999999993</v>
      </c>
      <c r="D15" s="31" t="e">
        <f>'net net'!D15*1.1*1.025</f>
        <v>#VALUE!</v>
      </c>
      <c r="E15" s="13" t="s">
        <v>90</v>
      </c>
    </row>
    <row r="16" spans="1:13" s="9" customFormat="1" ht="22.5" customHeight="1" x14ac:dyDescent="0.3">
      <c r="A16" s="4" t="s">
        <v>6</v>
      </c>
      <c r="B16" s="31">
        <f>'net net'!B16*1.1*1.025</f>
        <v>4.9046249999999993</v>
      </c>
      <c r="C16" s="31">
        <f>'net net'!C16*1.1*1.025</f>
        <v>6.9566750000000006</v>
      </c>
      <c r="D16" s="31">
        <f>'net net'!D16*1.1*1.025</f>
        <v>8.9636250000000004</v>
      </c>
      <c r="E16" s="12" t="s">
        <v>91</v>
      </c>
    </row>
    <row r="18" spans="1:5" ht="15.6" x14ac:dyDescent="0.3">
      <c r="A18" s="26" t="s">
        <v>55</v>
      </c>
      <c r="B18" s="6"/>
    </row>
    <row r="19" spans="1:5" ht="15.6" x14ac:dyDescent="0.3">
      <c r="A19" s="5"/>
      <c r="B19" s="6"/>
    </row>
    <row r="20" spans="1:5" ht="15.6" x14ac:dyDescent="0.3">
      <c r="A20" s="5"/>
      <c r="B20" s="6"/>
    </row>
    <row r="21" spans="1:5" ht="15.6" x14ac:dyDescent="0.3">
      <c r="A21" s="5"/>
      <c r="B21" s="6"/>
    </row>
    <row r="22" spans="1:5" ht="18" x14ac:dyDescent="0.3">
      <c r="B22" s="75" t="s">
        <v>53</v>
      </c>
      <c r="C22" s="75"/>
      <c r="D22" s="75"/>
    </row>
    <row r="23" spans="1:5" x14ac:dyDescent="0.3">
      <c r="B23" s="91" t="s">
        <v>16</v>
      </c>
      <c r="C23" s="92"/>
      <c r="D23" s="93"/>
    </row>
    <row r="24" spans="1:5" x14ac:dyDescent="0.3">
      <c r="B24" s="23" t="s">
        <v>8</v>
      </c>
      <c r="C24" s="23" t="s">
        <v>9</v>
      </c>
      <c r="D24" s="23" t="s">
        <v>10</v>
      </c>
      <c r="E24" s="3" t="s">
        <v>31</v>
      </c>
    </row>
    <row r="25" spans="1:5" ht="15.6" x14ac:dyDescent="0.3">
      <c r="A25" s="14" t="s">
        <v>27</v>
      </c>
      <c r="B25" s="18"/>
      <c r="C25" s="18"/>
      <c r="D25" s="18"/>
      <c r="E25" s="18"/>
    </row>
    <row r="26" spans="1:5" ht="28.8" x14ac:dyDescent="0.3">
      <c r="A26" s="17" t="s">
        <v>33</v>
      </c>
      <c r="B26" s="31">
        <f>'net net'!B26*1.1*1.025</f>
        <v>5.7502499999999998E-2</v>
      </c>
      <c r="C26" s="31">
        <f>'net net'!C26*1.1*1.025</f>
        <v>0</v>
      </c>
      <c r="D26" s="31">
        <f>'net net'!D26*1.1*1.025</f>
        <v>0</v>
      </c>
      <c r="E26" s="8" t="s">
        <v>34</v>
      </c>
    </row>
    <row r="27" spans="1:5" ht="15.6" x14ac:dyDescent="0.3">
      <c r="A27" s="4" t="s">
        <v>28</v>
      </c>
      <c r="B27" s="31">
        <f>'net net'!B27*1.1*1.025</f>
        <v>5.7502499999999998E-2</v>
      </c>
      <c r="C27" s="31">
        <f>'net net'!C27*1.1*1.025</f>
        <v>0</v>
      </c>
      <c r="D27" s="31">
        <f>'net net'!D27*1.1*1.025</f>
        <v>0</v>
      </c>
      <c r="E27" s="8" t="s">
        <v>36</v>
      </c>
    </row>
    <row r="28" spans="1:5" ht="31.2" x14ac:dyDescent="0.3">
      <c r="A28" s="4" t="s">
        <v>29</v>
      </c>
      <c r="B28" s="31">
        <f>'net net'!B28*1.1*1.025</f>
        <v>5.7502499999999998E-2</v>
      </c>
      <c r="C28" s="31">
        <f>'net net'!C28*1.1*1.025</f>
        <v>0</v>
      </c>
      <c r="D28" s="31">
        <f>'net net'!D28*1.1*1.025</f>
        <v>0</v>
      </c>
      <c r="E28" s="8" t="s">
        <v>32</v>
      </c>
    </row>
    <row r="29" spans="1:5" ht="31.2" x14ac:dyDescent="0.3">
      <c r="A29" s="4" t="s">
        <v>30</v>
      </c>
      <c r="B29" s="31">
        <f>'net net'!B29*1.1*1.025</f>
        <v>0</v>
      </c>
      <c r="C29" s="31">
        <f>'net net'!C29*1.1*1.025</f>
        <v>0</v>
      </c>
      <c r="D29" s="31">
        <f>'net net'!D29*1.1*1.025</f>
        <v>7.5542500000000012E-2</v>
      </c>
      <c r="E29" s="8" t="s">
        <v>37</v>
      </c>
    </row>
    <row r="30" spans="1:5" ht="15.6" x14ac:dyDescent="0.3">
      <c r="A30" s="14" t="s">
        <v>1</v>
      </c>
      <c r="B30" s="15"/>
      <c r="C30" s="15"/>
      <c r="D30" s="15"/>
      <c r="E30" s="16"/>
    </row>
    <row r="31" spans="1:5" ht="31.2" x14ac:dyDescent="0.3">
      <c r="A31" s="8" t="s">
        <v>33</v>
      </c>
      <c r="B31" s="31">
        <f>'net net'!B31*1.1*1.025</f>
        <v>5.7502499999999998E-2</v>
      </c>
      <c r="C31" s="31">
        <f>'net net'!C31*1.1*1.025</f>
        <v>0</v>
      </c>
      <c r="D31" s="31">
        <f>'net net'!D31*1.1*1.025</f>
        <v>0</v>
      </c>
      <c r="E31" s="8" t="s">
        <v>35</v>
      </c>
    </row>
    <row r="32" spans="1:5" ht="31.2" x14ac:dyDescent="0.3">
      <c r="A32" s="4" t="s">
        <v>28</v>
      </c>
      <c r="B32" s="31">
        <f>'net net'!B32*1.1*1.025</f>
        <v>5.7502499999999998E-2</v>
      </c>
      <c r="C32" s="31">
        <f>'net net'!C32*1.1*1.025</f>
        <v>0</v>
      </c>
      <c r="D32" s="31">
        <f>'net net'!D32*1.1*1.025</f>
        <v>0</v>
      </c>
      <c r="E32" s="8" t="s">
        <v>39</v>
      </c>
    </row>
    <row r="33" spans="1:5" ht="31.2" x14ac:dyDescent="0.3">
      <c r="A33" s="4" t="s">
        <v>29</v>
      </c>
      <c r="B33" s="31">
        <f>'net net'!B33*1.1*1.025</f>
        <v>5.7502499999999998E-2</v>
      </c>
      <c r="C33" s="31">
        <f>'net net'!C33*1.1*1.025</f>
        <v>0</v>
      </c>
      <c r="D33" s="31">
        <f>'net net'!D33*1.1*1.025</f>
        <v>0</v>
      </c>
      <c r="E33" s="8" t="s">
        <v>40</v>
      </c>
    </row>
    <row r="34" spans="1:5" ht="46.8" x14ac:dyDescent="0.3">
      <c r="A34" s="4" t="s">
        <v>30</v>
      </c>
      <c r="B34" s="31">
        <f>'net net'!B34*1.1*1.025</f>
        <v>0</v>
      </c>
      <c r="C34" s="31">
        <f>'net net'!C34*1.1*1.025</f>
        <v>0</v>
      </c>
      <c r="D34" s="31">
        <f>'net net'!D34*1.1*1.025</f>
        <v>7.5542500000000012E-2</v>
      </c>
      <c r="E34" s="8" t="s">
        <v>38</v>
      </c>
    </row>
    <row r="36" spans="1:5" x14ac:dyDescent="0.3">
      <c r="A36" s="3" t="s">
        <v>41</v>
      </c>
      <c r="B36" s="23" t="s">
        <v>8</v>
      </c>
      <c r="C36" s="23" t="s">
        <v>9</v>
      </c>
      <c r="D36" s="23" t="s">
        <v>10</v>
      </c>
    </row>
    <row r="37" spans="1:5" ht="27" customHeight="1" x14ac:dyDescent="0.3">
      <c r="A37" s="16" t="s">
        <v>42</v>
      </c>
      <c r="B37" s="19"/>
      <c r="C37" s="16"/>
      <c r="D37" s="16"/>
      <c r="E37" s="16"/>
    </row>
    <row r="38" spans="1:5" ht="27" customHeight="1" x14ac:dyDescent="0.3">
      <c r="A38" s="8" t="s">
        <v>33</v>
      </c>
      <c r="B38" s="79" t="s">
        <v>47</v>
      </c>
      <c r="C38" s="7"/>
      <c r="D38" s="7"/>
      <c r="E38" s="8" t="s">
        <v>46</v>
      </c>
    </row>
    <row r="39" spans="1:5" ht="15.6" x14ac:dyDescent="0.3">
      <c r="A39" s="4" t="s">
        <v>28</v>
      </c>
      <c r="B39" s="80"/>
      <c r="C39" s="7"/>
      <c r="D39" s="7"/>
      <c r="E39" s="8" t="s">
        <v>44</v>
      </c>
    </row>
    <row r="40" spans="1:5" ht="15.6" x14ac:dyDescent="0.3">
      <c r="A40" s="4" t="s">
        <v>29</v>
      </c>
      <c r="B40" s="81"/>
      <c r="C40" s="7"/>
      <c r="D40" s="7"/>
      <c r="E40" s="8" t="s">
        <v>44</v>
      </c>
    </row>
    <row r="41" spans="1:5" ht="15.6" x14ac:dyDescent="0.3">
      <c r="A41" s="4" t="s">
        <v>30</v>
      </c>
      <c r="B41" s="7"/>
      <c r="C41" s="7"/>
      <c r="D41" s="7" t="s">
        <v>48</v>
      </c>
      <c r="E41" s="8" t="s">
        <v>45</v>
      </c>
    </row>
    <row r="42" spans="1:5" ht="27" customHeight="1" x14ac:dyDescent="0.3">
      <c r="A42" s="16" t="s">
        <v>43</v>
      </c>
      <c r="B42" s="19"/>
      <c r="C42" s="16"/>
      <c r="D42" s="16"/>
      <c r="E42" s="16"/>
    </row>
    <row r="43" spans="1:5" ht="31.2" x14ac:dyDescent="0.3">
      <c r="A43" s="8" t="s">
        <v>33</v>
      </c>
      <c r="B43" s="82">
        <f>'net net'!B43*1.1*1.025</f>
        <v>4.7918750000000001</v>
      </c>
      <c r="C43" s="7"/>
      <c r="D43" s="7"/>
      <c r="E43" s="85" t="s">
        <v>49</v>
      </c>
    </row>
    <row r="44" spans="1:5" ht="15.6" x14ac:dyDescent="0.3">
      <c r="A44" s="4" t="s">
        <v>28</v>
      </c>
      <c r="B44" s="83">
        <f>'net net'!B44*1.2*1.025</f>
        <v>0</v>
      </c>
      <c r="C44" s="7"/>
      <c r="D44" s="7"/>
      <c r="E44" s="86"/>
    </row>
    <row r="45" spans="1:5" ht="15.6" x14ac:dyDescent="0.3">
      <c r="A45" s="4" t="s">
        <v>29</v>
      </c>
      <c r="B45" s="84">
        <f>'net net'!B45*1.2*1.025</f>
        <v>0</v>
      </c>
      <c r="C45" s="7"/>
      <c r="D45" s="7"/>
      <c r="E45" s="86"/>
    </row>
    <row r="46" spans="1:5" ht="15.6" x14ac:dyDescent="0.3">
      <c r="A46" s="4" t="s">
        <v>30</v>
      </c>
      <c r="B46" s="7"/>
      <c r="C46" s="7"/>
      <c r="D46" s="24">
        <f>'net net'!D46*1.1*1.025</f>
        <v>7.8925000000000001</v>
      </c>
      <c r="E46" s="87"/>
    </row>
    <row r="47" spans="1:5" ht="15.6" x14ac:dyDescent="0.3">
      <c r="A47" s="16" t="s">
        <v>50</v>
      </c>
      <c r="B47" s="76"/>
      <c r="C47" s="77"/>
      <c r="D47" s="77"/>
      <c r="E47" s="78"/>
    </row>
    <row r="48" spans="1:5" ht="31.2" x14ac:dyDescent="0.3">
      <c r="A48" s="8" t="s">
        <v>33</v>
      </c>
      <c r="B48" s="66"/>
      <c r="C48" s="67"/>
      <c r="D48" s="68"/>
      <c r="E48" s="88" t="s">
        <v>58</v>
      </c>
    </row>
    <row r="49" spans="1:5" ht="15.6" x14ac:dyDescent="0.3">
      <c r="A49" s="4" t="s">
        <v>28</v>
      </c>
      <c r="B49" s="69"/>
      <c r="C49" s="70"/>
      <c r="D49" s="71"/>
      <c r="E49" s="89"/>
    </row>
    <row r="50" spans="1:5" ht="15.6" x14ac:dyDescent="0.3">
      <c r="A50" s="4" t="s">
        <v>29</v>
      </c>
      <c r="B50" s="69"/>
      <c r="C50" s="70"/>
      <c r="D50" s="71"/>
      <c r="E50" s="89"/>
    </row>
    <row r="51" spans="1:5" ht="15.6" x14ac:dyDescent="0.3">
      <c r="A51" s="4" t="s">
        <v>30</v>
      </c>
      <c r="B51" s="72"/>
      <c r="C51" s="73"/>
      <c r="D51" s="74"/>
      <c r="E51" s="90"/>
    </row>
    <row r="52" spans="1:5" ht="15.6" x14ac:dyDescent="0.3">
      <c r="A52" s="16" t="s">
        <v>51</v>
      </c>
      <c r="B52" s="76"/>
      <c r="C52" s="77"/>
      <c r="D52" s="77"/>
      <c r="E52" s="78"/>
    </row>
    <row r="53" spans="1:5" x14ac:dyDescent="0.3">
      <c r="A53" s="3" t="s">
        <v>52</v>
      </c>
    </row>
    <row r="59" spans="1:5" x14ac:dyDescent="0.3">
      <c r="B59" s="34"/>
    </row>
  </sheetData>
  <mergeCells count="15">
    <mergeCell ref="A10:A12"/>
    <mergeCell ref="B1:E1"/>
    <mergeCell ref="B2:E2"/>
    <mergeCell ref="B3:E3"/>
    <mergeCell ref="B5:D5"/>
    <mergeCell ref="B6:D6"/>
    <mergeCell ref="B48:D51"/>
    <mergeCell ref="E48:E51"/>
    <mergeCell ref="B52:E52"/>
    <mergeCell ref="B22:D22"/>
    <mergeCell ref="B23:D23"/>
    <mergeCell ref="B38:B40"/>
    <mergeCell ref="B43:B45"/>
    <mergeCell ref="E43:E46"/>
    <mergeCell ref="B47:E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7377-6EFA-4735-AD9F-E5EC11BBE08F}">
  <sheetPr>
    <pageSetUpPr fitToPage="1"/>
  </sheetPr>
  <dimension ref="A1:O50"/>
  <sheetViews>
    <sheetView tabSelected="1" zoomScale="112" zoomScaleNormal="112" workbookViewId="0">
      <selection activeCell="E43" sqref="E43"/>
    </sheetView>
  </sheetViews>
  <sheetFormatPr defaultColWidth="8.88671875" defaultRowHeight="14.4" x14ac:dyDescent="0.3"/>
  <cols>
    <col min="1" max="1" width="39.33203125" style="35" customWidth="1"/>
    <col min="2" max="2" width="23.6640625" style="35" customWidth="1"/>
    <col min="3" max="4" width="1.77734375" style="35" customWidth="1"/>
    <col min="5" max="6" width="11.33203125" style="35" customWidth="1"/>
    <col min="7" max="8" width="14.21875" style="35" customWidth="1"/>
    <col min="9" max="9" width="19.77734375" style="35" customWidth="1"/>
    <col min="10" max="10" width="7.6640625" style="35" customWidth="1"/>
    <col min="11" max="16384" width="8.88671875" style="35"/>
  </cols>
  <sheetData>
    <row r="1" spans="1:11" ht="21.6" thickBot="1" x14ac:dyDescent="0.35">
      <c r="A1" s="121" t="s">
        <v>111</v>
      </c>
      <c r="B1" s="122"/>
      <c r="C1" s="122"/>
      <c r="D1" s="122"/>
      <c r="E1" s="122"/>
      <c r="F1" s="122"/>
      <c r="G1" s="122"/>
      <c r="H1" s="122"/>
      <c r="I1" s="123"/>
    </row>
    <row r="2" spans="1:11" ht="21" x14ac:dyDescent="0.3">
      <c r="A2" s="41"/>
      <c r="B2" s="41"/>
      <c r="C2" s="41"/>
      <c r="D2" s="41"/>
      <c r="E2" s="41"/>
      <c r="F2" s="41"/>
      <c r="G2" s="41"/>
      <c r="H2" s="41"/>
      <c r="I2" s="41"/>
    </row>
    <row r="3" spans="1:11" ht="15.6" x14ac:dyDescent="0.3">
      <c r="A3" s="39" t="s">
        <v>64</v>
      </c>
      <c r="B3" s="97" t="s">
        <v>63</v>
      </c>
      <c r="C3" s="101"/>
      <c r="D3" s="101"/>
      <c r="E3" s="101"/>
      <c r="F3" s="101"/>
      <c r="G3" s="101"/>
      <c r="H3" s="101"/>
      <c r="I3" s="98"/>
      <c r="K3" s="46"/>
    </row>
    <row r="4" spans="1:11" ht="33.6" customHeight="1" x14ac:dyDescent="0.3">
      <c r="A4" s="59">
        <v>1</v>
      </c>
      <c r="B4" s="133" t="s">
        <v>59</v>
      </c>
      <c r="C4" s="134"/>
      <c r="D4" s="134"/>
      <c r="E4" s="134"/>
      <c r="F4" s="134"/>
      <c r="G4" s="134"/>
      <c r="H4" s="134"/>
      <c r="I4" s="135"/>
    </row>
    <row r="5" spans="1:11" ht="33.6" customHeight="1" x14ac:dyDescent="0.3">
      <c r="A5" s="59">
        <v>2</v>
      </c>
      <c r="B5" s="133" t="s">
        <v>60</v>
      </c>
      <c r="C5" s="134"/>
      <c r="D5" s="134"/>
      <c r="E5" s="134"/>
      <c r="F5" s="134"/>
      <c r="G5" s="134"/>
      <c r="H5" s="134"/>
      <c r="I5" s="135"/>
    </row>
    <row r="6" spans="1:11" s="47" customFormat="1" ht="33.6" customHeight="1" x14ac:dyDescent="0.3">
      <c r="A6" s="60">
        <v>3</v>
      </c>
      <c r="B6" s="136" t="s">
        <v>61</v>
      </c>
      <c r="C6" s="137"/>
      <c r="D6" s="137"/>
      <c r="E6" s="137"/>
      <c r="F6" s="137"/>
      <c r="G6" s="137"/>
      <c r="H6" s="137"/>
      <c r="I6" s="138"/>
    </row>
    <row r="7" spans="1:11" s="47" customFormat="1" ht="33.6" customHeight="1" x14ac:dyDescent="0.3">
      <c r="A7" s="60" t="s">
        <v>65</v>
      </c>
      <c r="B7" s="136" t="s">
        <v>62</v>
      </c>
      <c r="C7" s="137"/>
      <c r="D7" s="137"/>
      <c r="E7" s="137"/>
      <c r="F7" s="137"/>
      <c r="G7" s="137"/>
      <c r="H7" s="137"/>
      <c r="I7" s="138"/>
    </row>
    <row r="8" spans="1:11" ht="3.6" customHeight="1" x14ac:dyDescent="0.3"/>
    <row r="9" spans="1:11" ht="15.6" x14ac:dyDescent="0.3">
      <c r="A9" s="36" t="s">
        <v>66</v>
      </c>
      <c r="B9" s="127"/>
      <c r="C9" s="128"/>
      <c r="D9" s="128"/>
      <c r="E9" s="128"/>
      <c r="F9" s="128"/>
      <c r="G9" s="128"/>
      <c r="H9" s="128"/>
      <c r="I9" s="129"/>
    </row>
    <row r="10" spans="1:11" x14ac:dyDescent="0.3">
      <c r="A10" s="37" t="s">
        <v>67</v>
      </c>
      <c r="B10" s="146"/>
      <c r="C10" s="144"/>
      <c r="D10" s="144"/>
      <c r="E10" s="144"/>
      <c r="F10" s="144"/>
      <c r="G10" s="144"/>
      <c r="H10" s="144"/>
      <c r="I10" s="145"/>
      <c r="K10" s="35" t="s">
        <v>112</v>
      </c>
    </row>
    <row r="11" spans="1:11" x14ac:dyDescent="0.3">
      <c r="A11" s="37" t="s">
        <v>68</v>
      </c>
      <c r="B11" s="146"/>
      <c r="C11" s="144"/>
      <c r="D11" s="144"/>
      <c r="E11" s="144"/>
      <c r="F11" s="144"/>
      <c r="G11" s="144"/>
      <c r="H11" s="144"/>
      <c r="I11" s="145"/>
      <c r="K11" s="35" t="s">
        <v>113</v>
      </c>
    </row>
    <row r="12" spans="1:11" x14ac:dyDescent="0.3">
      <c r="A12" s="38" t="s">
        <v>69</v>
      </c>
      <c r="B12" s="146"/>
      <c r="C12" s="144"/>
      <c r="D12" s="144"/>
      <c r="E12" s="144"/>
      <c r="F12" s="144"/>
      <c r="G12" s="144"/>
      <c r="H12" s="144"/>
      <c r="I12" s="145"/>
      <c r="K12" s="35" t="s">
        <v>114</v>
      </c>
    </row>
    <row r="13" spans="1:11" ht="3.6" customHeight="1" x14ac:dyDescent="0.3"/>
    <row r="14" spans="1:11" ht="15.6" x14ac:dyDescent="0.3">
      <c r="A14" s="36" t="s">
        <v>70</v>
      </c>
      <c r="B14" s="130" t="s">
        <v>107</v>
      </c>
      <c r="C14" s="131"/>
      <c r="D14" s="131"/>
      <c r="E14" s="131"/>
      <c r="F14" s="131"/>
      <c r="G14" s="131"/>
      <c r="H14" s="131"/>
      <c r="I14" s="132"/>
    </row>
    <row r="15" spans="1:11" x14ac:dyDescent="0.3">
      <c r="A15" s="37" t="s">
        <v>67</v>
      </c>
      <c r="B15" s="146"/>
      <c r="C15" s="144"/>
      <c r="D15" s="144"/>
      <c r="E15" s="144"/>
      <c r="F15" s="144"/>
      <c r="G15" s="144"/>
      <c r="H15" s="144"/>
      <c r="I15" s="145"/>
      <c r="K15" s="35" t="s">
        <v>115</v>
      </c>
    </row>
    <row r="16" spans="1:11" x14ac:dyDescent="0.3">
      <c r="A16" s="37" t="s">
        <v>71</v>
      </c>
      <c r="B16" s="143"/>
      <c r="C16" s="144"/>
      <c r="D16" s="144"/>
      <c r="E16" s="144"/>
      <c r="F16" s="144"/>
      <c r="G16" s="144"/>
      <c r="H16" s="144"/>
      <c r="I16" s="145"/>
      <c r="K16" s="35" t="s">
        <v>116</v>
      </c>
    </row>
    <row r="17" spans="1:15" x14ac:dyDescent="0.3">
      <c r="A17" s="37" t="s">
        <v>106</v>
      </c>
      <c r="B17" s="150"/>
      <c r="C17" s="151"/>
      <c r="D17" s="151"/>
      <c r="E17" s="151"/>
      <c r="F17" s="151"/>
      <c r="G17" s="151"/>
      <c r="H17" s="151"/>
      <c r="I17" s="152"/>
      <c r="K17" s="58" t="s">
        <v>117</v>
      </c>
    </row>
    <row r="18" spans="1:15" x14ac:dyDescent="0.3">
      <c r="A18" s="37" t="s">
        <v>72</v>
      </c>
      <c r="B18" s="146"/>
      <c r="C18" s="144"/>
      <c r="D18" s="144"/>
      <c r="E18" s="144"/>
      <c r="F18" s="144"/>
      <c r="G18" s="144"/>
      <c r="H18" s="144"/>
      <c r="I18" s="145"/>
      <c r="K18" s="35" t="s">
        <v>118</v>
      </c>
    </row>
    <row r="19" spans="1:15" x14ac:dyDescent="0.3">
      <c r="A19" s="38" t="s">
        <v>73</v>
      </c>
      <c r="B19" s="140">
        <v>1</v>
      </c>
      <c r="C19" s="141"/>
      <c r="D19" s="141"/>
      <c r="E19" s="141"/>
      <c r="F19" s="141"/>
      <c r="G19" s="141"/>
      <c r="H19" s="141"/>
      <c r="I19" s="142"/>
      <c r="K19" s="61" t="s">
        <v>119</v>
      </c>
      <c r="L19" s="62"/>
      <c r="M19" s="62"/>
      <c r="N19" s="62"/>
      <c r="O19" s="62"/>
    </row>
    <row r="20" spans="1:15" ht="3.6" customHeight="1" x14ac:dyDescent="0.3"/>
    <row r="21" spans="1:15" ht="15.6" x14ac:dyDescent="0.3">
      <c r="A21" s="39" t="s">
        <v>75</v>
      </c>
      <c r="B21" s="154"/>
      <c r="C21" s="141"/>
      <c r="D21" s="142"/>
      <c r="E21" s="149" t="s">
        <v>74</v>
      </c>
      <c r="F21" s="149"/>
      <c r="G21" s="139"/>
      <c r="H21" s="139"/>
      <c r="I21" s="139"/>
      <c r="K21" s="35" t="s">
        <v>108</v>
      </c>
    </row>
    <row r="22" spans="1:15" ht="3.6" customHeight="1" x14ac:dyDescent="0.3">
      <c r="A22" s="43"/>
      <c r="B22" s="43"/>
      <c r="C22" s="43"/>
      <c r="D22" s="43"/>
      <c r="E22" s="43"/>
      <c r="F22" s="43"/>
      <c r="G22" s="43"/>
      <c r="H22" s="43"/>
      <c r="I22" s="43"/>
    </row>
    <row r="23" spans="1:15" s="57" customFormat="1" ht="29.4" hidden="1" x14ac:dyDescent="0.3">
      <c r="A23" s="55" t="s">
        <v>105</v>
      </c>
      <c r="B23" s="124">
        <v>1</v>
      </c>
      <c r="C23" s="125"/>
      <c r="D23" s="126"/>
      <c r="E23" s="56"/>
      <c r="F23" s="56"/>
      <c r="G23" s="56"/>
      <c r="H23" s="56"/>
      <c r="I23" s="56"/>
    </row>
    <row r="24" spans="1:15" ht="3.6" customHeight="1" x14ac:dyDescent="0.3">
      <c r="C24" s="44"/>
    </row>
    <row r="25" spans="1:15" ht="15.6" x14ac:dyDescent="0.3">
      <c r="A25" s="39" t="s">
        <v>77</v>
      </c>
      <c r="B25" s="42" t="s">
        <v>102</v>
      </c>
      <c r="C25" s="147" t="s">
        <v>76</v>
      </c>
      <c r="D25" s="148"/>
      <c r="E25" s="97" t="s">
        <v>101</v>
      </c>
      <c r="F25" s="98"/>
      <c r="G25" s="97" t="s">
        <v>78</v>
      </c>
      <c r="H25" s="101"/>
      <c r="I25" s="98"/>
    </row>
    <row r="26" spans="1:15" ht="30" customHeight="1" x14ac:dyDescent="0.3">
      <c r="A26" s="40" t="s">
        <v>79</v>
      </c>
      <c r="B26" s="54"/>
      <c r="C26" s="48">
        <f>IF(B19=1,lordi!B8,IF(B19=2,lordi!C8,IF(B19=3,lordi!D8,"Da verificare")))*10</f>
        <v>0.57502500000000001</v>
      </c>
      <c r="D26" s="49" t="s">
        <v>99</v>
      </c>
      <c r="E26" s="118">
        <f>C26*B26/1000</f>
        <v>0</v>
      </c>
      <c r="F26" s="119"/>
      <c r="G26" s="115" t="str">
        <f>lordi!E8</f>
        <v>Fino ad € 1.250.000,00</v>
      </c>
      <c r="H26" s="116"/>
      <c r="I26" s="117"/>
      <c r="K26" s="153" t="s">
        <v>109</v>
      </c>
      <c r="L26" s="153"/>
      <c r="M26" s="153"/>
      <c r="N26" s="153"/>
      <c r="O26" s="153"/>
    </row>
    <row r="27" spans="1:15" ht="30" customHeight="1" x14ac:dyDescent="0.3">
      <c r="A27" s="37" t="s">
        <v>80</v>
      </c>
      <c r="B27" s="54"/>
      <c r="C27" s="50">
        <f>IF($B$19=1,lordi!B9,IF($B$19=2,lordi!C9,IF($B$19=3,lordi!D9,"Da verificare")))*10</f>
        <v>0.57502500000000001</v>
      </c>
      <c r="D27" s="51" t="s">
        <v>99</v>
      </c>
      <c r="E27" s="118">
        <f>C27*B27/1000</f>
        <v>0</v>
      </c>
      <c r="F27" s="119"/>
      <c r="G27" s="115" t="str">
        <f>lordi!E9</f>
        <v xml:space="preserve">Fino ad € 1.250.000,00. Franchigia 3% che si annulla al 10%. </v>
      </c>
      <c r="H27" s="116"/>
      <c r="I27" s="117"/>
      <c r="K27" s="153" t="s">
        <v>109</v>
      </c>
      <c r="L27" s="153"/>
      <c r="M27" s="153"/>
      <c r="N27" s="153"/>
      <c r="O27" s="153"/>
    </row>
    <row r="28" spans="1:15" ht="30" customHeight="1" x14ac:dyDescent="0.3">
      <c r="A28" s="37" t="s">
        <v>81</v>
      </c>
      <c r="B28" s="54"/>
      <c r="C28" s="50" t="str">
        <f>IF(B17="","",IF($B$17&lt;=45,lordi!$B$10*10,IF(($B$17)&lt;=55,lordi!$B$11*10,IF(($B$17)&lt;=65,lordi!$B$12*10,"Da verificare"))))</f>
        <v/>
      </c>
      <c r="D28" s="51" t="s">
        <v>99</v>
      </c>
      <c r="E28" s="118" t="str">
        <f>IF(C28="","",C28*B28/1000)</f>
        <v/>
      </c>
      <c r="F28" s="120"/>
      <c r="G28" s="112" t="s">
        <v>88</v>
      </c>
      <c r="H28" s="113"/>
      <c r="I28" s="114"/>
      <c r="K28" s="153" t="s">
        <v>109</v>
      </c>
      <c r="L28" s="153"/>
      <c r="M28" s="153"/>
      <c r="N28" s="153"/>
      <c r="O28" s="153"/>
    </row>
    <row r="29" spans="1:15" ht="30" customHeight="1" x14ac:dyDescent="0.3">
      <c r="A29" s="37" t="s">
        <v>83</v>
      </c>
      <c r="B29" s="54"/>
      <c r="C29" s="52">
        <f>IF($B$19=1,lordi!B13,IF($B$19=2,lordi!C13,IF($B$19=3,lordi!D13,"Da verificare")))</f>
        <v>0.87945000000000007</v>
      </c>
      <c r="D29" s="51" t="s">
        <v>100</v>
      </c>
      <c r="E29" s="118">
        <f>C29*B29</f>
        <v>0</v>
      </c>
      <c r="F29" s="119"/>
      <c r="G29" s="112" t="str">
        <f>lordi!E13</f>
        <v>Fino ad € 100,00 al giorno</v>
      </c>
      <c r="H29" s="113"/>
      <c r="I29" s="114"/>
      <c r="K29" s="153" t="s">
        <v>109</v>
      </c>
      <c r="L29" s="153"/>
      <c r="M29" s="153"/>
      <c r="N29" s="153"/>
      <c r="O29" s="153"/>
    </row>
    <row r="30" spans="1:15" ht="30" customHeight="1" x14ac:dyDescent="0.3">
      <c r="A30" s="37" t="s">
        <v>84</v>
      </c>
      <c r="B30" s="54"/>
      <c r="C30" s="52">
        <f>IF($B$19=1,lordi!B14,IF($B$19=2,lordi!C14,IF($B$19=3,lordi!D14,"Da verificare")))</f>
        <v>0.87945000000000007</v>
      </c>
      <c r="D30" s="51" t="s">
        <v>100</v>
      </c>
      <c r="E30" s="118">
        <f>C30*B30</f>
        <v>0</v>
      </c>
      <c r="F30" s="119"/>
      <c r="G30" s="112" t="str">
        <f>lordi!E14</f>
        <v>fino ad € 100,00 al giorno</v>
      </c>
      <c r="H30" s="113"/>
      <c r="I30" s="114"/>
      <c r="K30" s="153" t="s">
        <v>109</v>
      </c>
      <c r="L30" s="153"/>
      <c r="M30" s="153"/>
      <c r="N30" s="153"/>
      <c r="O30" s="153"/>
    </row>
    <row r="31" spans="1:15" ht="30" customHeight="1" x14ac:dyDescent="0.3">
      <c r="A31" s="37" t="s">
        <v>85</v>
      </c>
      <c r="B31" s="54"/>
      <c r="C31" s="52">
        <f>IF(ISERROR(IF($B$19=1,lordi!B15,IF($B$19=2,lordi!C15,IF($B$19=3,lordi!D15,"Da verificare")))),"",IF($B$19=1,lordi!B15,IF($B$19=2,lordi!C15,IF($B$19=3,lordi!D15,"Da verificare"))))</f>
        <v>4.9384500000000005</v>
      </c>
      <c r="D31" s="51" t="s">
        <v>100</v>
      </c>
      <c r="E31" s="118">
        <f>IF(OR(B19=1,B19=2),C31*B31,IF(B31&gt;0,"Riservato a Direzione",""))</f>
        <v>0</v>
      </c>
      <c r="F31" s="119"/>
      <c r="G31" s="115" t="str">
        <f>lordi!E15</f>
        <v>Fino a € 50,00 al giorno
Franchigia 7 giorni per categoria 1 e 10 giorni per categoria 2</v>
      </c>
      <c r="H31" s="116"/>
      <c r="I31" s="117"/>
      <c r="K31" s="153" t="s">
        <v>109</v>
      </c>
      <c r="L31" s="153"/>
      <c r="M31" s="153"/>
      <c r="N31" s="153"/>
      <c r="O31" s="153"/>
    </row>
    <row r="32" spans="1:15" ht="30" customHeight="1" x14ac:dyDescent="0.3">
      <c r="A32" s="38" t="s">
        <v>82</v>
      </c>
      <c r="B32" s="54"/>
      <c r="C32" s="52">
        <f>IF($B$19=1,lordi!B16,IF($B$19=2,lordi!C16,IF($B$19=3,lordi!D16,"Da verificare")))</f>
        <v>4.9046249999999993</v>
      </c>
      <c r="D32" s="53" t="s">
        <v>99</v>
      </c>
      <c r="E32" s="118">
        <f>C32*B32/1000</f>
        <v>0</v>
      </c>
      <c r="F32" s="120"/>
      <c r="G32" s="115" t="str">
        <f>lordi!E16</f>
        <v xml:space="preserve">fino ad € 20.000,00 e franchigia € 100,00 per categoria 1 e €150,00 per categorie 2 e 3 </v>
      </c>
      <c r="H32" s="116"/>
      <c r="I32" s="117"/>
      <c r="K32" s="153" t="s">
        <v>109</v>
      </c>
      <c r="L32" s="153"/>
      <c r="M32" s="153"/>
      <c r="N32" s="153"/>
      <c r="O32" s="153"/>
    </row>
    <row r="33" spans="1:11" ht="15.6" x14ac:dyDescent="0.3">
      <c r="A33" s="39" t="s">
        <v>103</v>
      </c>
      <c r="B33" s="42"/>
      <c r="C33" s="97"/>
      <c r="D33" s="98"/>
      <c r="E33" s="111">
        <f>IF(E31="Riservato a Direzione","Riservato a Direzione",SUM(E26:F32))</f>
        <v>0</v>
      </c>
      <c r="F33" s="98"/>
      <c r="G33" s="97"/>
      <c r="H33" s="101"/>
      <c r="I33" s="98"/>
    </row>
    <row r="34" spans="1:11" ht="15.6" x14ac:dyDescent="0.3">
      <c r="A34" s="39" t="s">
        <v>104</v>
      </c>
      <c r="B34" s="42"/>
      <c r="C34" s="97"/>
      <c r="D34" s="98"/>
      <c r="E34" s="99"/>
      <c r="F34" s="100"/>
      <c r="G34" s="97"/>
      <c r="H34" s="101"/>
      <c r="I34" s="98"/>
    </row>
    <row r="35" spans="1:11" ht="3.6" customHeight="1" x14ac:dyDescent="0.3">
      <c r="A35" s="43"/>
      <c r="B35" s="43"/>
      <c r="C35" s="43"/>
      <c r="D35" s="43"/>
      <c r="E35" s="45"/>
      <c r="F35" s="43"/>
      <c r="G35" s="43"/>
      <c r="H35" s="43"/>
      <c r="I35" s="43"/>
    </row>
    <row r="36" spans="1:11" ht="3.6" customHeight="1" x14ac:dyDescent="0.3">
      <c r="C36" s="44"/>
    </row>
    <row r="37" spans="1:11" ht="15.6" x14ac:dyDescent="0.3">
      <c r="A37" s="97" t="s">
        <v>92</v>
      </c>
      <c r="B37" s="101"/>
      <c r="C37" s="101"/>
      <c r="D37" s="98"/>
      <c r="E37" s="97" t="s">
        <v>94</v>
      </c>
      <c r="F37" s="101"/>
      <c r="G37" s="101"/>
      <c r="H37" s="101"/>
      <c r="I37" s="98"/>
    </row>
    <row r="38" spans="1:11" x14ac:dyDescent="0.3">
      <c r="A38" s="94" t="s">
        <v>93</v>
      </c>
      <c r="B38" s="95"/>
      <c r="C38" s="95"/>
      <c r="D38" s="96"/>
      <c r="E38" s="105"/>
      <c r="F38" s="106"/>
      <c r="G38" s="106"/>
      <c r="H38" s="106"/>
      <c r="I38" s="107"/>
      <c r="K38" s="35" t="s">
        <v>110</v>
      </c>
    </row>
    <row r="39" spans="1:11" x14ac:dyDescent="0.3">
      <c r="A39" s="108" t="s">
        <v>95</v>
      </c>
      <c r="B39" s="109"/>
      <c r="C39" s="109"/>
      <c r="D39" s="110"/>
      <c r="E39" s="105"/>
      <c r="F39" s="106"/>
      <c r="G39" s="106"/>
      <c r="H39" s="106"/>
      <c r="I39" s="107"/>
      <c r="K39" s="35" t="s">
        <v>110</v>
      </c>
    </row>
    <row r="40" spans="1:11" x14ac:dyDescent="0.3">
      <c r="A40" s="108" t="s">
        <v>96</v>
      </c>
      <c r="B40" s="109"/>
      <c r="C40" s="109"/>
      <c r="D40" s="110"/>
      <c r="E40" s="105"/>
      <c r="F40" s="106"/>
      <c r="G40" s="106"/>
      <c r="H40" s="106"/>
      <c r="I40" s="107"/>
      <c r="K40" s="35" t="s">
        <v>110</v>
      </c>
    </row>
    <row r="41" spans="1:11" x14ac:dyDescent="0.3">
      <c r="A41" s="108" t="s">
        <v>97</v>
      </c>
      <c r="B41" s="109"/>
      <c r="C41" s="109"/>
      <c r="D41" s="110"/>
      <c r="E41" s="105"/>
      <c r="F41" s="106"/>
      <c r="G41" s="106"/>
      <c r="H41" s="106"/>
      <c r="I41" s="107"/>
      <c r="K41" s="35" t="s">
        <v>110</v>
      </c>
    </row>
    <row r="42" spans="1:11" x14ac:dyDescent="0.3">
      <c r="A42" s="102" t="s">
        <v>98</v>
      </c>
      <c r="B42" s="103"/>
      <c r="C42" s="103"/>
      <c r="D42" s="104"/>
      <c r="E42" s="105"/>
      <c r="F42" s="106"/>
      <c r="G42" s="106"/>
      <c r="H42" s="106"/>
      <c r="I42" s="107"/>
      <c r="K42" s="35" t="s">
        <v>110</v>
      </c>
    </row>
    <row r="45" spans="1:11" x14ac:dyDescent="0.3">
      <c r="C45" s="44"/>
    </row>
    <row r="46" spans="1:11" x14ac:dyDescent="0.3">
      <c r="C46" s="44"/>
    </row>
    <row r="47" spans="1:11" x14ac:dyDescent="0.3">
      <c r="C47" s="44"/>
    </row>
    <row r="48" spans="1:11" x14ac:dyDescent="0.3">
      <c r="C48" s="44"/>
    </row>
    <row r="49" spans="3:3" x14ac:dyDescent="0.3">
      <c r="C49" s="44"/>
    </row>
    <row r="50" spans="3:3" x14ac:dyDescent="0.3">
      <c r="C50" s="44"/>
    </row>
  </sheetData>
  <sheetProtection algorithmName="SHA-512" hashValue="0wWwpQbe1lq0mEEaEz7fYoTTM2KFmgR9BuxJZiqRTP7olVkc3mdkOlJ6Z6KzbZWFEip5ArJ5cON+ih2mlciEzw==" saltValue="aiZv7W28/MPZRrZlhDfgEw==" spinCount="100000" sheet="1" objects="1" scenarios="1"/>
  <mergeCells count="62">
    <mergeCell ref="K31:O31"/>
    <mergeCell ref="K32:O32"/>
    <mergeCell ref="K26:O26"/>
    <mergeCell ref="K27:O27"/>
    <mergeCell ref="K28:O28"/>
    <mergeCell ref="K29:O29"/>
    <mergeCell ref="K30:O30"/>
    <mergeCell ref="B15:I15"/>
    <mergeCell ref="C25:D25"/>
    <mergeCell ref="E25:F25"/>
    <mergeCell ref="B19:I19"/>
    <mergeCell ref="E21:F21"/>
    <mergeCell ref="B17:I17"/>
    <mergeCell ref="A1:I1"/>
    <mergeCell ref="B23:D23"/>
    <mergeCell ref="B9:I9"/>
    <mergeCell ref="B14:I14"/>
    <mergeCell ref="B3:I3"/>
    <mergeCell ref="B4:I4"/>
    <mergeCell ref="B5:I5"/>
    <mergeCell ref="B6:I6"/>
    <mergeCell ref="B7:I7"/>
    <mergeCell ref="G21:I21"/>
    <mergeCell ref="B21:D21"/>
    <mergeCell ref="B16:I16"/>
    <mergeCell ref="B18:I18"/>
    <mergeCell ref="B10:I10"/>
    <mergeCell ref="B11:I11"/>
    <mergeCell ref="B12:I12"/>
    <mergeCell ref="E29:F29"/>
    <mergeCell ref="E30:F30"/>
    <mergeCell ref="E27:F27"/>
    <mergeCell ref="E28:F28"/>
    <mergeCell ref="G25:I25"/>
    <mergeCell ref="G26:I26"/>
    <mergeCell ref="G28:I28"/>
    <mergeCell ref="G29:I29"/>
    <mergeCell ref="E26:F26"/>
    <mergeCell ref="G27:I27"/>
    <mergeCell ref="C33:D33"/>
    <mergeCell ref="E33:F33"/>
    <mergeCell ref="G33:I33"/>
    <mergeCell ref="A37:D37"/>
    <mergeCell ref="G30:I30"/>
    <mergeCell ref="G31:I31"/>
    <mergeCell ref="G32:I32"/>
    <mergeCell ref="E31:F31"/>
    <mergeCell ref="E32:F32"/>
    <mergeCell ref="A38:D38"/>
    <mergeCell ref="C34:D34"/>
    <mergeCell ref="E34:F34"/>
    <mergeCell ref="G34:I34"/>
    <mergeCell ref="A42:D42"/>
    <mergeCell ref="E37:I37"/>
    <mergeCell ref="E38:I38"/>
    <mergeCell ref="E39:I39"/>
    <mergeCell ref="E40:I40"/>
    <mergeCell ref="E41:I41"/>
    <mergeCell ref="E42:I42"/>
    <mergeCell ref="A39:D39"/>
    <mergeCell ref="A40:D40"/>
    <mergeCell ref="A41:D41"/>
  </mergeCells>
  <conditionalFormatting sqref="J33">
    <cfRule type="expression" dxfId="0" priority="12">
      <formula>$J$26&lt;&gt;""</formula>
    </cfRule>
  </conditionalFormatting>
  <pageMargins left="0.7" right="0.7" top="0.75" bottom="0.75" header="0.3" footer="0.3"/>
  <pageSetup paperSize="9" scale="6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net net</vt:lpstr>
      <vt:lpstr>lordi</vt:lpstr>
      <vt:lpstr>Infortuni</vt:lpstr>
      <vt:lpstr>Infortuni!Area_stampa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MarcoB</dc:creator>
  <cp:lastModifiedBy>Valentina Romersa</cp:lastModifiedBy>
  <cp:lastPrinted>2020-03-11T17:15:06Z</cp:lastPrinted>
  <dcterms:created xsi:type="dcterms:W3CDTF">2019-06-21T14:19:00Z</dcterms:created>
  <dcterms:modified xsi:type="dcterms:W3CDTF">2022-02-11T07:31:16Z</dcterms:modified>
</cp:coreProperties>
</file>